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2022 ExcelMembers\2022_완성본\25_dashboard\한글 버전\"/>
    </mc:Choice>
  </mc:AlternateContent>
  <xr:revisionPtr revIDLastSave="0" documentId="13_ncr:1_{60783FEE-57CD-45F2-A5BC-0235D9BDDED1}" xr6:coauthVersionLast="47" xr6:coauthVersionMax="47" xr10:uidLastSave="{00000000-0000-0000-0000-000000000000}"/>
  <bookViews>
    <workbookView xWindow="-120" yWindow="-120" windowWidth="38640" windowHeight="21240" activeTab="1" xr2:uid="{2BC0F5AC-6DE7-4634-8B16-06E8E1324F91}"/>
  </bookViews>
  <sheets>
    <sheet name="KPI 대시보드" sheetId="5" r:id="rId1"/>
    <sheet name="데이터 입력" sheetId="1" r:id="rId2"/>
  </sheets>
  <definedNames>
    <definedName name="_xlnm._FilterDatabase" localSheetId="0" hidden="1">'KPI 대시보드'!$G$2:$G$3</definedName>
    <definedName name="_xlnm.Extract" localSheetId="0">'KPI 대시보드'!$L$2</definedName>
    <definedName name="_xlnm.Print_Area" localSheetId="0">'KPI 대시보드'!$B$2:$N$31</definedName>
    <definedName name="_xlnm.Print_Area" localSheetId="1">'데이터 입력'!$B$2:$AR$53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  <c r="AR11" i="1" s="1"/>
  <c r="C26" i="1"/>
  <c r="D26" i="1"/>
  <c r="E26" i="1"/>
  <c r="E14" i="1" s="1"/>
  <c r="E17" i="1" s="1"/>
  <c r="C35" i="1"/>
  <c r="D35" i="1"/>
  <c r="E35" i="1"/>
  <c r="C44" i="1"/>
  <c r="D44" i="1"/>
  <c r="E44" i="1"/>
  <c r="C53" i="1"/>
  <c r="D53" i="1"/>
  <c r="E53" i="1"/>
  <c r="L35" i="1"/>
  <c r="M35" i="1"/>
  <c r="E15" i="1" s="1"/>
  <c r="N35" i="1"/>
  <c r="L44" i="1"/>
  <c r="M44" i="1"/>
  <c r="N44" i="1"/>
  <c r="L53" i="1"/>
  <c r="M53" i="1"/>
  <c r="N53" i="1"/>
  <c r="L26" i="1"/>
  <c r="M26" i="1"/>
  <c r="N26" i="1"/>
  <c r="O35" i="1"/>
  <c r="P35" i="1"/>
  <c r="Q35" i="1"/>
  <c r="O44" i="1"/>
  <c r="P44" i="1"/>
  <c r="Q44" i="1"/>
  <c r="O53" i="1"/>
  <c r="P53" i="1"/>
  <c r="Q53" i="1"/>
  <c r="O26" i="1"/>
  <c r="P26" i="1"/>
  <c r="E16" i="1" s="1"/>
  <c r="Q26" i="1"/>
  <c r="B11" i="1"/>
  <c r="B10" i="1"/>
  <c r="B9" i="1"/>
  <c r="B8" i="1"/>
  <c r="B7" i="1"/>
  <c r="B52" i="1"/>
  <c r="B51" i="1"/>
  <c r="B50" i="1"/>
  <c r="B49" i="1"/>
  <c r="B48" i="1"/>
  <c r="B43" i="1"/>
  <c r="B42" i="1"/>
  <c r="B41" i="1"/>
  <c r="B40" i="1"/>
  <c r="B39" i="1"/>
  <c r="B34" i="1"/>
  <c r="B33" i="1"/>
  <c r="B32" i="1"/>
  <c r="B31" i="1"/>
  <c r="B30" i="1"/>
  <c r="AA41" i="1"/>
  <c r="AB41" i="1"/>
  <c r="AC41" i="1"/>
  <c r="AC44" i="1" s="1"/>
  <c r="AA42" i="1"/>
  <c r="AB42" i="1"/>
  <c r="AC42" i="1"/>
  <c r="AA43" i="1"/>
  <c r="AB43" i="1"/>
  <c r="AC43" i="1"/>
  <c r="AO52" i="1"/>
  <c r="AN52" i="1"/>
  <c r="AM52" i="1"/>
  <c r="AO51" i="1"/>
  <c r="AN51" i="1"/>
  <c r="AM51" i="1"/>
  <c r="AO50" i="1"/>
  <c r="AN50" i="1"/>
  <c r="AM50" i="1"/>
  <c r="AO49" i="1"/>
  <c r="AN49" i="1"/>
  <c r="AM49" i="1"/>
  <c r="AM53" i="1" s="1"/>
  <c r="AO48" i="1"/>
  <c r="AN48" i="1"/>
  <c r="AM48" i="1"/>
  <c r="AO43" i="1"/>
  <c r="AN43" i="1"/>
  <c r="AM43" i="1"/>
  <c r="AO42" i="1"/>
  <c r="AN42" i="1"/>
  <c r="AM42" i="1"/>
  <c r="AO41" i="1"/>
  <c r="AN41" i="1"/>
  <c r="AM41" i="1"/>
  <c r="AO40" i="1"/>
  <c r="AN40" i="1"/>
  <c r="AM40" i="1"/>
  <c r="AO39" i="1"/>
  <c r="AN39" i="1"/>
  <c r="AN44" i="1" s="1"/>
  <c r="AM39" i="1"/>
  <c r="AM44" i="1" s="1"/>
  <c r="AO34" i="1"/>
  <c r="AN34" i="1"/>
  <c r="AM34" i="1"/>
  <c r="AO33" i="1"/>
  <c r="AN33" i="1"/>
  <c r="AM33" i="1"/>
  <c r="AO32" i="1"/>
  <c r="AN32" i="1"/>
  <c r="AM32" i="1"/>
  <c r="AO31" i="1"/>
  <c r="AN31" i="1"/>
  <c r="AN35" i="1" s="1"/>
  <c r="AM31" i="1"/>
  <c r="AM35" i="1" s="1"/>
  <c r="AO30" i="1"/>
  <c r="AN30" i="1"/>
  <c r="AM30" i="1"/>
  <c r="AO25" i="1"/>
  <c r="AN25" i="1"/>
  <c r="AO24" i="1"/>
  <c r="AN24" i="1"/>
  <c r="AO23" i="1"/>
  <c r="AN23" i="1"/>
  <c r="AO22" i="1"/>
  <c r="AN22" i="1"/>
  <c r="AO21" i="1"/>
  <c r="AN21" i="1"/>
  <c r="AM25" i="1"/>
  <c r="AM24" i="1"/>
  <c r="AM23" i="1"/>
  <c r="AM22" i="1"/>
  <c r="AM21" i="1"/>
  <c r="AC52" i="1"/>
  <c r="AB52" i="1"/>
  <c r="AA52" i="1"/>
  <c r="AC51" i="1"/>
  <c r="AB51" i="1"/>
  <c r="AA51" i="1"/>
  <c r="AC50" i="1"/>
  <c r="AB50" i="1"/>
  <c r="AA50" i="1"/>
  <c r="AC49" i="1"/>
  <c r="AB49" i="1"/>
  <c r="AA49" i="1"/>
  <c r="AA53" i="1" s="1"/>
  <c r="AC48" i="1"/>
  <c r="AB48" i="1"/>
  <c r="AA48" i="1"/>
  <c r="AC40" i="1"/>
  <c r="AB40" i="1"/>
  <c r="AA40" i="1"/>
  <c r="AA44" i="1" s="1"/>
  <c r="AC39" i="1"/>
  <c r="AB39" i="1"/>
  <c r="AA39" i="1"/>
  <c r="AC34" i="1"/>
  <c r="AB34" i="1"/>
  <c r="AA34" i="1"/>
  <c r="AC33" i="1"/>
  <c r="AB33" i="1"/>
  <c r="AA33" i="1"/>
  <c r="AC32" i="1"/>
  <c r="AB32" i="1"/>
  <c r="AA32" i="1"/>
  <c r="AC31" i="1"/>
  <c r="AB31" i="1"/>
  <c r="AA31" i="1"/>
  <c r="AC30" i="1"/>
  <c r="AB30" i="1"/>
  <c r="AA30" i="1"/>
  <c r="AA35" i="1" s="1"/>
  <c r="AC25" i="1"/>
  <c r="AC24" i="1"/>
  <c r="AC23" i="1"/>
  <c r="AC22" i="1"/>
  <c r="AC21" i="1"/>
  <c r="AB25" i="1"/>
  <c r="AB26" i="1" s="1"/>
  <c r="AB24" i="1"/>
  <c r="AB23" i="1"/>
  <c r="AB22" i="1"/>
  <c r="AB21" i="1"/>
  <c r="AA25" i="1"/>
  <c r="AA24" i="1"/>
  <c r="AA26" i="1" s="1"/>
  <c r="AA23" i="1"/>
  <c r="AA22" i="1"/>
  <c r="AA21" i="1"/>
  <c r="AN53" i="1"/>
  <c r="AO53" i="1"/>
  <c r="AP53" i="1"/>
  <c r="AQ53" i="1"/>
  <c r="AR53" i="1"/>
  <c r="AJ53" i="1"/>
  <c r="AK53" i="1"/>
  <c r="AL53" i="1"/>
  <c r="X53" i="1"/>
  <c r="Y53" i="1"/>
  <c r="Z53" i="1"/>
  <c r="AB53" i="1"/>
  <c r="AC53" i="1"/>
  <c r="AD53" i="1"/>
  <c r="AE53" i="1"/>
  <c r="AF53" i="1"/>
  <c r="AG53" i="1"/>
  <c r="AH53" i="1"/>
  <c r="AI53" i="1"/>
  <c r="X44" i="1"/>
  <c r="R53" i="1"/>
  <c r="S53" i="1"/>
  <c r="T53" i="1"/>
  <c r="U53" i="1"/>
  <c r="V53" i="1"/>
  <c r="W53" i="1"/>
  <c r="F53" i="1"/>
  <c r="G53" i="1"/>
  <c r="H53" i="1"/>
  <c r="I53" i="1"/>
  <c r="J53" i="1"/>
  <c r="K53" i="1"/>
  <c r="R44" i="1"/>
  <c r="S44" i="1"/>
  <c r="T44" i="1"/>
  <c r="U44" i="1"/>
  <c r="V44" i="1"/>
  <c r="W44" i="1"/>
  <c r="Y44" i="1"/>
  <c r="Z44" i="1"/>
  <c r="AB44" i="1"/>
  <c r="AD44" i="1"/>
  <c r="AE44" i="1"/>
  <c r="AF44" i="1"/>
  <c r="AG44" i="1"/>
  <c r="AH44" i="1"/>
  <c r="AI44" i="1"/>
  <c r="AO44" i="1"/>
  <c r="AP44" i="1"/>
  <c r="AQ44" i="1"/>
  <c r="AR44" i="1"/>
  <c r="AJ44" i="1"/>
  <c r="AK44" i="1"/>
  <c r="AL44" i="1"/>
  <c r="F44" i="1"/>
  <c r="G44" i="1"/>
  <c r="H44" i="1"/>
  <c r="I44" i="1"/>
  <c r="J44" i="1"/>
  <c r="K44" i="1"/>
  <c r="AB35" i="1"/>
  <c r="AC35" i="1"/>
  <c r="AD35" i="1"/>
  <c r="AE35" i="1"/>
  <c r="AF35" i="1"/>
  <c r="AG35" i="1"/>
  <c r="AH35" i="1"/>
  <c r="AI35" i="1"/>
  <c r="AO35" i="1"/>
  <c r="AP35" i="1"/>
  <c r="AQ35" i="1"/>
  <c r="AR35" i="1"/>
  <c r="AJ35" i="1"/>
  <c r="AK35" i="1"/>
  <c r="AL35" i="1"/>
  <c r="X35" i="1"/>
  <c r="Y35" i="1"/>
  <c r="Z35" i="1"/>
  <c r="R35" i="1"/>
  <c r="S35" i="1"/>
  <c r="T35" i="1"/>
  <c r="U35" i="1"/>
  <c r="V35" i="1"/>
  <c r="W35" i="1"/>
  <c r="F35" i="1"/>
  <c r="G35" i="1"/>
  <c r="H35" i="1"/>
  <c r="I35" i="1"/>
  <c r="J35" i="1"/>
  <c r="K35" i="1"/>
  <c r="AD26" i="1"/>
  <c r="AE26" i="1"/>
  <c r="AF26" i="1"/>
  <c r="AG26" i="1"/>
  <c r="AH26" i="1"/>
  <c r="AI26" i="1"/>
  <c r="AP26" i="1"/>
  <c r="AQ26" i="1"/>
  <c r="AR26" i="1"/>
  <c r="AJ26" i="1"/>
  <c r="AK26" i="1"/>
  <c r="AL26" i="1"/>
  <c r="F26" i="1"/>
  <c r="G26" i="1"/>
  <c r="H26" i="1"/>
  <c r="I26" i="1"/>
  <c r="J26" i="1"/>
  <c r="K26" i="1"/>
  <c r="R26" i="1"/>
  <c r="S26" i="1"/>
  <c r="T26" i="1"/>
  <c r="U26" i="1"/>
  <c r="V26" i="1"/>
  <c r="W26" i="1"/>
  <c r="X26" i="1"/>
  <c r="Y26" i="1"/>
  <c r="Z26" i="1"/>
  <c r="AN26" i="1"/>
  <c r="AM26" i="1"/>
  <c r="AC26" i="1"/>
  <c r="Q5" i="1" l="1"/>
  <c r="C11" i="1"/>
  <c r="D11" i="1"/>
  <c r="M8" i="1"/>
  <c r="D5" i="1"/>
  <c r="V8" i="1"/>
  <c r="J5" i="1"/>
  <c r="AB7" i="1"/>
  <c r="S9" i="1"/>
  <c r="Y9" i="1"/>
  <c r="G9" i="1"/>
  <c r="AB10" i="1"/>
  <c r="X5" i="1"/>
  <c r="J7" i="1"/>
  <c r="P10" i="1"/>
  <c r="AF10" i="1"/>
  <c r="AE5" i="1"/>
  <c r="J10" i="1"/>
  <c r="M11" i="1"/>
  <c r="AJ8" i="1"/>
  <c r="C5" i="1"/>
  <c r="AN5" i="1"/>
  <c r="P7" i="1"/>
  <c r="V11" i="1"/>
  <c r="AP9" i="1"/>
  <c r="R5" i="1"/>
  <c r="AG5" i="1"/>
  <c r="E7" i="1"/>
  <c r="F10" i="1"/>
  <c r="I11" i="1"/>
  <c r="O8" i="1"/>
  <c r="U9" i="1"/>
  <c r="O11" i="1"/>
  <c r="X10" i="1"/>
  <c r="AA11" i="1"/>
  <c r="AM8" i="1"/>
  <c r="E5" i="1"/>
  <c r="S5" i="1"/>
  <c r="AH5" i="1"/>
  <c r="D8" i="1"/>
  <c r="G10" i="1"/>
  <c r="J11" i="1"/>
  <c r="P8" i="1"/>
  <c r="V9" i="1"/>
  <c r="P11" i="1"/>
  <c r="Y10" i="1"/>
  <c r="AD9" i="1"/>
  <c r="AP8" i="1"/>
  <c r="K5" i="1"/>
  <c r="Y5" i="1"/>
  <c r="AP5" i="1"/>
  <c r="F7" i="1"/>
  <c r="I8" i="1"/>
  <c r="R7" i="1"/>
  <c r="L9" i="1"/>
  <c r="R10" i="1"/>
  <c r="X7" i="1"/>
  <c r="AA8" i="1"/>
  <c r="AG7" i="1"/>
  <c r="AG10" i="1"/>
  <c r="L5" i="1"/>
  <c r="AA5" i="1"/>
  <c r="AQ5" i="1"/>
  <c r="G7" i="1"/>
  <c r="J8" i="1"/>
  <c r="S7" i="1"/>
  <c r="M9" i="1"/>
  <c r="S10" i="1"/>
  <c r="Y7" i="1"/>
  <c r="AB8" i="1"/>
  <c r="AJ7" i="1"/>
  <c r="AJ10" i="1"/>
  <c r="F5" i="1"/>
  <c r="M5" i="1"/>
  <c r="U5" i="1"/>
  <c r="AB5" i="1"/>
  <c r="AJ5" i="1"/>
  <c r="C7" i="1"/>
  <c r="D9" i="1"/>
  <c r="F8" i="1"/>
  <c r="F11" i="1"/>
  <c r="I9" i="1"/>
  <c r="L7" i="1"/>
  <c r="U7" i="1"/>
  <c r="R8" i="1"/>
  <c r="O9" i="1"/>
  <c r="L10" i="1"/>
  <c r="U10" i="1"/>
  <c r="R11" i="1"/>
  <c r="X8" i="1"/>
  <c r="X11" i="1"/>
  <c r="AA9" i="1"/>
  <c r="AD7" i="1"/>
  <c r="AM7" i="1"/>
  <c r="AG9" i="1"/>
  <c r="AM10" i="1"/>
  <c r="G5" i="1"/>
  <c r="O5" i="1"/>
  <c r="V5" i="1"/>
  <c r="AC5" i="1"/>
  <c r="AK5" i="1"/>
  <c r="C8" i="1"/>
  <c r="E9" i="1"/>
  <c r="G8" i="1"/>
  <c r="G11" i="1"/>
  <c r="J9" i="1"/>
  <c r="M7" i="1"/>
  <c r="V7" i="1"/>
  <c r="S8" i="1"/>
  <c r="P9" i="1"/>
  <c r="M10" i="1"/>
  <c r="V10" i="1"/>
  <c r="S11" i="1"/>
  <c r="Y8" i="1"/>
  <c r="Y11" i="1"/>
  <c r="AB9" i="1"/>
  <c r="AF7" i="1"/>
  <c r="AP7" i="1"/>
  <c r="AJ9" i="1"/>
  <c r="AG11" i="1"/>
  <c r="I5" i="1"/>
  <c r="P5" i="1"/>
  <c r="W5" i="1"/>
  <c r="AD5" i="1"/>
  <c r="AM5" i="1"/>
  <c r="C10" i="1"/>
  <c r="E10" i="1"/>
  <c r="F9" i="1"/>
  <c r="I7" i="1"/>
  <c r="I10" i="1"/>
  <c r="O7" i="1"/>
  <c r="L8" i="1"/>
  <c r="U8" i="1"/>
  <c r="R9" i="1"/>
  <c r="O10" i="1"/>
  <c r="L11" i="1"/>
  <c r="U11" i="1"/>
  <c r="X9" i="1"/>
  <c r="AA7" i="1"/>
  <c r="AA10" i="1"/>
  <c r="AE9" i="1"/>
  <c r="AG8" i="1"/>
  <c r="AM9" i="1"/>
  <c r="AM11" i="1"/>
  <c r="AB11" i="1"/>
  <c r="AD8" i="1"/>
  <c r="AF9" i="1"/>
  <c r="AH7" i="1"/>
  <c r="AN7" i="1"/>
  <c r="AH8" i="1"/>
  <c r="AN8" i="1"/>
  <c r="AH9" i="1"/>
  <c r="AN9" i="1"/>
  <c r="AH10" i="1"/>
  <c r="AN10" i="1"/>
  <c r="AH11" i="1"/>
  <c r="AN11" i="1"/>
  <c r="AI5" i="1"/>
  <c r="AO5" i="1"/>
  <c r="C9" i="1"/>
  <c r="E8" i="1"/>
  <c r="E11" i="1"/>
  <c r="H8" i="1"/>
  <c r="H10" i="1"/>
  <c r="K7" i="1"/>
  <c r="K9" i="1"/>
  <c r="K11" i="1"/>
  <c r="Q7" i="1"/>
  <c r="W7" i="1"/>
  <c r="Q8" i="1"/>
  <c r="W8" i="1"/>
  <c r="Q9" i="1"/>
  <c r="W9" i="1"/>
  <c r="Q10" i="1"/>
  <c r="W10" i="1"/>
  <c r="Q11" i="1"/>
  <c r="W11" i="1"/>
  <c r="Z8" i="1"/>
  <c r="Z10" i="1"/>
  <c r="AC7" i="1"/>
  <c r="AC9" i="1"/>
  <c r="AC11" i="1"/>
  <c r="AE7" i="1"/>
  <c r="AE10" i="1"/>
  <c r="AI7" i="1"/>
  <c r="AO7" i="1"/>
  <c r="AI8" i="1"/>
  <c r="AO8" i="1"/>
  <c r="AI9" i="1"/>
  <c r="AO9" i="1"/>
  <c r="AI10" i="1"/>
  <c r="AO10" i="1"/>
  <c r="AI11" i="1"/>
  <c r="AO11" i="1"/>
  <c r="AP10" i="1"/>
  <c r="AJ11" i="1"/>
  <c r="AP11" i="1"/>
  <c r="AD10" i="1"/>
  <c r="AE8" i="1"/>
  <c r="AE11" i="1"/>
  <c r="AK7" i="1"/>
  <c r="AQ7" i="1"/>
  <c r="AK8" i="1"/>
  <c r="AQ8" i="1"/>
  <c r="AK9" i="1"/>
  <c r="AQ9" i="1"/>
  <c r="AK10" i="1"/>
  <c r="AQ10" i="1"/>
  <c r="AK11" i="1"/>
  <c r="AQ11" i="1"/>
  <c r="H5" i="1"/>
  <c r="N5" i="1"/>
  <c r="T5" i="1"/>
  <c r="Z5" i="1"/>
  <c r="AF5" i="1"/>
  <c r="AL5" i="1"/>
  <c r="AR5" i="1"/>
  <c r="D7" i="1"/>
  <c r="D10" i="1"/>
  <c r="H7" i="1"/>
  <c r="H9" i="1"/>
  <c r="H11" i="1"/>
  <c r="K8" i="1"/>
  <c r="K10" i="1"/>
  <c r="N7" i="1"/>
  <c r="T7" i="1"/>
  <c r="N8" i="1"/>
  <c r="T8" i="1"/>
  <c r="N9" i="1"/>
  <c r="T9" i="1"/>
  <c r="N10" i="1"/>
  <c r="T10" i="1"/>
  <c r="N11" i="1"/>
  <c r="T11" i="1"/>
  <c r="Z7" i="1"/>
  <c r="Z9" i="1"/>
  <c r="Z11" i="1"/>
  <c r="AC8" i="1"/>
  <c r="AC10" i="1"/>
  <c r="AD11" i="1"/>
  <c r="AF8" i="1"/>
  <c r="AF11" i="1"/>
  <c r="AL7" i="1"/>
  <c r="AR7" i="1"/>
  <c r="AL8" i="1"/>
  <c r="AR8" i="1"/>
  <c r="AL9" i="1"/>
  <c r="AR9" i="1"/>
  <c r="AL10" i="1"/>
  <c r="AR10" i="1"/>
  <c r="AL11" i="1"/>
  <c r="B5" i="1"/>
  <c r="AO26" i="1"/>
  <c r="E12" i="1" l="1"/>
  <c r="F12" i="1"/>
  <c r="Y12" i="1"/>
  <c r="V12" i="1"/>
  <c r="I12" i="1"/>
  <c r="J12" i="1"/>
  <c r="C12" i="1"/>
  <c r="AF12" i="1"/>
  <c r="AA12" i="1"/>
  <c r="U12" i="1"/>
  <c r="S12" i="1"/>
  <c r="X12" i="1"/>
  <c r="R12" i="1"/>
  <c r="M12" i="1"/>
  <c r="L12" i="1"/>
  <c r="P12" i="1"/>
  <c r="O12" i="1"/>
  <c r="W12" i="1"/>
  <c r="AQ12" i="1"/>
  <c r="T12" i="1"/>
  <c r="H12" i="1"/>
  <c r="AD12" i="1"/>
  <c r="AO12" i="1"/>
  <c r="Q12" i="1"/>
  <c r="N12" i="1"/>
  <c r="AK12" i="1"/>
  <c r="AN12" i="1"/>
  <c r="G12" i="1"/>
  <c r="AG12" i="1"/>
  <c r="D12" i="1"/>
  <c r="AB12" i="1"/>
  <c r="AP12" i="1"/>
  <c r="AE12" i="1"/>
  <c r="AM12" i="1"/>
  <c r="AL12" i="1"/>
  <c r="AI12" i="1"/>
  <c r="AR12" i="1"/>
  <c r="Z12" i="1"/>
  <c r="AC12" i="1"/>
  <c r="AH12" i="1"/>
  <c r="AJ12" i="1"/>
  <c r="K12" i="1"/>
  <c r="D14" i="5"/>
  <c r="K14" i="5" l="1"/>
  <c r="B14" i="5"/>
  <c r="F14" i="5" s="1"/>
  <c r="I14" i="5"/>
  <c r="K26" i="5"/>
  <c r="B26" i="5"/>
  <c r="I26" i="5"/>
  <c r="D26" i="5"/>
  <c r="M14" i="5"/>
  <c r="M26" i="5" l="1"/>
  <c r="F26" i="5"/>
</calcChain>
</file>

<file path=xl/sharedStrings.xml><?xml version="1.0" encoding="utf-8"?>
<sst xmlns="http://schemas.openxmlformats.org/spreadsheetml/2006/main" count="424" uniqueCount="84">
  <si>
    <t>2023 1분기</t>
  </si>
  <si>
    <t>2023 2분기</t>
  </si>
  <si>
    <t>2023 2분기</t>
    <phoneticPr fontId="1" type="noConversion"/>
  </si>
  <si>
    <t>2023 3분기</t>
  </si>
  <si>
    <t>2023 3분기</t>
    <phoneticPr fontId="1" type="noConversion"/>
  </si>
  <si>
    <t>2023 4분기</t>
  </si>
  <si>
    <t>2023 4분기</t>
    <phoneticPr fontId="1" type="noConversion"/>
  </si>
  <si>
    <t>분기 :</t>
    <phoneticPr fontId="1" type="noConversion"/>
  </si>
  <si>
    <t>성명</t>
  </si>
  <si>
    <t>성명</t>
    <phoneticPr fontId="1" type="noConversion"/>
  </si>
  <si>
    <t>수익</t>
  </si>
  <si>
    <t>수익</t>
    <phoneticPr fontId="1" type="noConversion"/>
  </si>
  <si>
    <t>목표 수익</t>
  </si>
  <si>
    <t>목표 수익</t>
    <phoneticPr fontId="1" type="noConversion"/>
  </si>
  <si>
    <t>전년도 수익</t>
  </si>
  <si>
    <t>전년도 수익</t>
    <phoneticPr fontId="1" type="noConversion"/>
  </si>
  <si>
    <t>고객 수</t>
  </si>
  <si>
    <t>고객 수</t>
    <phoneticPr fontId="1" type="noConversion"/>
  </si>
  <si>
    <t>신규 고객 수</t>
  </si>
  <si>
    <t>신규 고객 수</t>
    <phoneticPr fontId="1" type="noConversion"/>
  </si>
  <si>
    <t>전년도 신규 고객</t>
  </si>
  <si>
    <t>전년도 신규 고객</t>
    <phoneticPr fontId="1" type="noConversion"/>
  </si>
  <si>
    <t>고객 유치 비용</t>
  </si>
  <si>
    <t>고객 유치 비용</t>
    <phoneticPr fontId="1" type="noConversion"/>
  </si>
  <si>
    <t>홍길동</t>
    <phoneticPr fontId="1" type="noConversion"/>
  </si>
  <si>
    <t>이순신</t>
    <phoneticPr fontId="1" type="noConversion"/>
  </si>
  <si>
    <t>합계</t>
  </si>
  <si>
    <t>합계</t>
    <phoneticPr fontId="1" type="noConversion"/>
  </si>
  <si>
    <t>연간 총 수익 :</t>
    <phoneticPr fontId="1" type="noConversion"/>
  </si>
  <si>
    <t>연간 총 고객 수 :</t>
    <phoneticPr fontId="1" type="noConversion"/>
  </si>
  <si>
    <t>연간 신규 고객 수 :</t>
    <phoneticPr fontId="1" type="noConversion"/>
  </si>
  <si>
    <t>고객 당 수익 :</t>
    <phoneticPr fontId="1" type="noConversion"/>
  </si>
  <si>
    <t>1월</t>
  </si>
  <si>
    <t>1월</t>
    <phoneticPr fontId="1" type="noConversion"/>
  </si>
  <si>
    <t>2월</t>
  </si>
  <si>
    <t>2월</t>
    <phoneticPr fontId="1" type="noConversion"/>
  </si>
  <si>
    <t>3월</t>
  </si>
  <si>
    <t>3월</t>
    <phoneticPr fontId="1" type="noConversion"/>
  </si>
  <si>
    <t>4월</t>
  </si>
  <si>
    <t>4월</t>
    <phoneticPr fontId="1" type="noConversion"/>
  </si>
  <si>
    <t>5월</t>
  </si>
  <si>
    <t>5월</t>
    <phoneticPr fontId="1" type="noConversion"/>
  </si>
  <si>
    <t>6월</t>
  </si>
  <si>
    <t>6월</t>
    <phoneticPr fontId="1" type="noConversion"/>
  </si>
  <si>
    <t>7월</t>
  </si>
  <si>
    <t>7월</t>
    <phoneticPr fontId="1" type="noConversion"/>
  </si>
  <si>
    <t>8월</t>
  </si>
  <si>
    <t>8월</t>
    <phoneticPr fontId="1" type="noConversion"/>
  </si>
  <si>
    <t>9월</t>
  </si>
  <si>
    <t>9월</t>
    <phoneticPr fontId="1" type="noConversion"/>
  </si>
  <si>
    <t>10월</t>
  </si>
  <si>
    <t>10월</t>
    <phoneticPr fontId="1" type="noConversion"/>
  </si>
  <si>
    <t>11월</t>
  </si>
  <si>
    <t>11월</t>
    <phoneticPr fontId="1" type="noConversion"/>
  </si>
  <si>
    <t>12월</t>
  </si>
  <si>
    <t>12월</t>
    <phoneticPr fontId="1" type="noConversion"/>
  </si>
  <si>
    <t>선택된 분기 :</t>
    <phoneticPr fontId="1" type="noConversion"/>
  </si>
  <si>
    <t>데이터 입력</t>
    <phoneticPr fontId="1" type="noConversion"/>
  </si>
  <si>
    <t>분기 선택 →</t>
    <phoneticPr fontId="1" type="noConversion"/>
  </si>
  <si>
    <t>KPI 대시보드</t>
    <phoneticPr fontId="1" type="noConversion"/>
  </si>
  <si>
    <t>목표 신규 고객</t>
  </si>
  <si>
    <t>목표 신규 고객</t>
    <phoneticPr fontId="1" type="noConversion"/>
  </si>
  <si>
    <t>실제 신규 고객</t>
    <phoneticPr fontId="1" type="noConversion"/>
  </si>
  <si>
    <t>실수익</t>
    <phoneticPr fontId="1" type="noConversion"/>
  </si>
  <si>
    <t>고객 당 유치비용</t>
  </si>
  <si>
    <t>고객 당 유치비용</t>
    <phoneticPr fontId="1" type="noConversion"/>
  </si>
  <si>
    <t>고객 당 실 유치비용</t>
    <phoneticPr fontId="1" type="noConversion"/>
  </si>
  <si>
    <t>목표
고객 당 유치비용</t>
    <phoneticPr fontId="1" type="noConversion"/>
  </si>
  <si>
    <t>전년도
고객 당 유치비용</t>
  </si>
  <si>
    <t>전년도
고객 당 유치비용</t>
    <phoneticPr fontId="1" type="noConversion"/>
  </si>
  <si>
    <t>목표 
고객 유치비용</t>
  </si>
  <si>
    <t>목표 
고객 유치비용</t>
    <phoneticPr fontId="1" type="noConversion"/>
  </si>
  <si>
    <t>평균 고객 당 수익</t>
    <phoneticPr fontId="1" type="noConversion"/>
  </si>
  <si>
    <t>고객 당 실수익</t>
    <phoneticPr fontId="1" type="noConversion"/>
  </si>
  <si>
    <t xml:space="preserve">목표 고객 당 수익 </t>
    <phoneticPr fontId="1" type="noConversion"/>
  </si>
  <si>
    <t>고객 당 수익</t>
  </si>
  <si>
    <t>고객 당 수익</t>
    <phoneticPr fontId="1" type="noConversion"/>
  </si>
  <si>
    <t>전년도 고객 당 수익</t>
  </si>
  <si>
    <t>전년도 고객 당 수익</t>
    <phoneticPr fontId="1" type="noConversion"/>
  </si>
  <si>
    <t>목표 고객 당 수익</t>
  </si>
  <si>
    <t>목표 고객 당 수익</t>
    <phoneticPr fontId="1" type="noConversion"/>
  </si>
  <si>
    <t>목표 달성율</t>
  </si>
  <si>
    <t>목표 달성율</t>
    <phoneticPr fontId="1" type="noConversion"/>
  </si>
  <si>
    <t>신규 고객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</si>
</sst>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$-C09]#,##0"/>
    <numFmt numFmtId="177" formatCode="&quot;₩&quot;\ #,##0.00"/>
    <numFmt numFmtId="178" formatCode="&quot;₩&quot;\ #,##0_);[Red]\(&quot;₩&quot;#,##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1"/>
      <color theme="2" tint="-0.74999237037263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1"/>
      <color theme="3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sz val="22"/>
      <color theme="1"/>
      <name val="맑은 고딕"/>
      <family val="3"/>
      <charset val="129"/>
      <scheme val="major"/>
    </font>
    <font>
      <i/>
      <sz val="11"/>
      <color theme="6"/>
      <name val="맑은 고딕"/>
      <family val="3"/>
      <charset val="129"/>
      <scheme val="major"/>
    </font>
    <font>
      <sz val="11"/>
      <color theme="3"/>
      <name val="맑은 고딕"/>
      <family val="3"/>
      <charset val="129"/>
      <scheme val="major"/>
    </font>
    <font>
      <sz val="8"/>
      <color theme="3"/>
      <name val="맑은 고딕"/>
      <family val="3"/>
      <charset val="129"/>
      <scheme val="major"/>
    </font>
    <font>
      <sz val="11"/>
      <color theme="6" tint="-0.24997711111789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6"/>
      <color theme="3"/>
      <name val="맑은 고딕"/>
      <family val="3"/>
      <charset val="129"/>
      <scheme val="major"/>
    </font>
    <font>
      <sz val="11"/>
      <color theme="4"/>
      <name val="맑은 고딕"/>
      <family val="3"/>
      <charset val="129"/>
      <scheme val="major"/>
    </font>
    <font>
      <b/>
      <sz val="10"/>
      <color theme="7" tint="-0.249977111117893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theme="2" tint="-0.74999237037263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theme="7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3"/>
      <name val="맑은 고딕"/>
      <family val="3"/>
      <charset val="129"/>
      <scheme val="major"/>
    </font>
    <font>
      <b/>
      <sz val="10"/>
      <color theme="1"/>
      <name val="맑은 고딕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theme="2" tint="-0.749961851863155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2" tint="-0.749961851863155"/>
      </bottom>
      <diagonal/>
    </border>
    <border>
      <left/>
      <right/>
      <top style="medium">
        <color theme="2" tint="-0.749961851863155"/>
      </top>
      <bottom style="thin">
        <color theme="2" tint="-0.749961851863155"/>
      </bottom>
      <diagonal/>
    </border>
    <border>
      <left/>
      <right style="thin">
        <color theme="0" tint="-0.14996795556505021"/>
      </right>
      <top style="medium">
        <color theme="2" tint="-0.749961851863155"/>
      </top>
      <bottom style="thin">
        <color theme="2" tint="-0.749961851863155"/>
      </bottom>
      <diagonal/>
    </border>
    <border>
      <left/>
      <right style="thin">
        <color theme="0" tint="-0.14996795556505021"/>
      </right>
      <top style="thin">
        <color theme="2" tint="-0.749961851863155"/>
      </top>
      <bottom style="thin">
        <color theme="0" tint="-4.9989318521683403E-2"/>
      </bottom>
      <diagonal/>
    </border>
    <border>
      <left/>
      <right style="thin">
        <color theme="0" tint="-0.14996795556505021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0.14996795556505021"/>
      </right>
      <top style="thin">
        <color theme="0" tint="-4.9989318521683403E-2"/>
      </top>
      <bottom style="thin">
        <color theme="2" tint="-0.749961851863155"/>
      </bottom>
      <diagonal/>
    </border>
    <border>
      <left/>
      <right style="thin">
        <color theme="0" tint="-0.14996795556505021"/>
      </right>
      <top style="thin">
        <color theme="2" tint="-0.749961851863155"/>
      </top>
      <bottom/>
      <diagonal/>
    </border>
    <border>
      <left/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/>
      <bottom style="thin">
        <color theme="2" tint="-0.749961851863155"/>
      </bottom>
      <diagonal/>
    </border>
    <border>
      <left/>
      <right/>
      <top/>
      <bottom style="thin">
        <color theme="0" tint="-4.9989318521683403E-2"/>
      </bottom>
      <diagonal/>
    </border>
    <border>
      <left/>
      <right style="thin">
        <color theme="0" tint="-0.14996795556505021"/>
      </right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  <border>
      <left/>
      <right style="thin">
        <color theme="0" tint="-0.14996795556505021"/>
      </right>
      <top style="thin">
        <color theme="0" tint="-4.9989318521683403E-2"/>
      </top>
      <bottom/>
      <diagonal/>
    </border>
    <border>
      <left/>
      <right/>
      <top style="thin">
        <color theme="2" tint="-0.749961851863155"/>
      </top>
      <bottom/>
      <diagonal/>
    </border>
    <border>
      <left style="hair">
        <color theme="3"/>
      </left>
      <right/>
      <top style="thin">
        <color theme="2" tint="-0.749961851863155"/>
      </top>
      <bottom/>
      <diagonal/>
    </border>
    <border>
      <left/>
      <right/>
      <top/>
      <bottom style="thin">
        <color theme="6"/>
      </bottom>
      <diagonal/>
    </border>
    <border>
      <left/>
      <right/>
      <top/>
      <bottom style="thin">
        <color theme="1" tint="0.79998168889431442"/>
      </bottom>
      <diagonal/>
    </border>
    <border>
      <left/>
      <right/>
      <top style="medium">
        <color theme="7" tint="-0.24994659260841701"/>
      </top>
      <bottom style="thin">
        <color theme="7" tint="-0.24994659260841701"/>
      </bottom>
      <diagonal/>
    </border>
    <border>
      <left/>
      <right style="thin">
        <color theme="0" tint="-0.14996795556505021"/>
      </right>
      <top style="medium">
        <color theme="7" tint="-0.24994659260841701"/>
      </top>
      <bottom style="thin">
        <color theme="7" tint="-0.24994659260841701"/>
      </bottom>
      <diagonal/>
    </border>
    <border>
      <left/>
      <right/>
      <top style="thin">
        <color theme="7" tint="-0.24994659260841701"/>
      </top>
      <bottom/>
      <diagonal/>
    </border>
    <border>
      <left/>
      <right style="thin">
        <color theme="0" tint="-0.14996795556505021"/>
      </right>
      <top style="thin">
        <color theme="7" tint="-0.24994659260841701"/>
      </top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136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3" fillId="3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0" fillId="3" borderId="0" xfId="1" applyFont="1" applyFill="1" applyAlignment="1">
      <alignment vertical="center"/>
    </xf>
    <xf numFmtId="0" fontId="12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2" fillId="0" borderId="0" xfId="1" applyFont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4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15" fillId="3" borderId="0" xfId="1" applyFont="1" applyFill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3" fillId="3" borderId="0" xfId="1" applyFont="1" applyFill="1" applyAlignment="1">
      <alignment horizontal="center" vertical="center" wrapText="1"/>
    </xf>
    <xf numFmtId="0" fontId="14" fillId="3" borderId="0" xfId="1" applyFont="1" applyFill="1" applyAlignment="1">
      <alignment horizontal="center" vertical="center"/>
    </xf>
    <xf numFmtId="176" fontId="17" fillId="0" borderId="0" xfId="1" applyNumberFormat="1" applyFont="1" applyAlignment="1">
      <alignment horizontal="right" vertical="center"/>
    </xf>
    <xf numFmtId="9" fontId="17" fillId="0" borderId="0" xfId="1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3" borderId="18" xfId="1" applyFont="1" applyFill="1" applyBorder="1" applyAlignment="1">
      <alignment horizontal="center" vertical="center"/>
    </xf>
    <xf numFmtId="0" fontId="19" fillId="0" borderId="21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20" fillId="4" borderId="22" xfId="0" applyFont="1" applyFill="1" applyBorder="1" applyAlignment="1">
      <alignment horizontal="center" vertical="center"/>
    </xf>
    <xf numFmtId="0" fontId="20" fillId="4" borderId="23" xfId="0" applyFont="1" applyFill="1" applyBorder="1" applyAlignment="1">
      <alignment horizontal="center" vertical="center"/>
    </xf>
    <xf numFmtId="0" fontId="21" fillId="0" borderId="5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177" fontId="6" fillId="0" borderId="12" xfId="0" applyNumberFormat="1" applyFont="1" applyBorder="1" applyAlignment="1">
      <alignment horizontal="right" vertical="center" indent="1"/>
    </xf>
    <xf numFmtId="177" fontId="6" fillId="0" borderId="13" xfId="0" applyNumberFormat="1" applyFont="1" applyBorder="1" applyAlignment="1">
      <alignment horizontal="right" vertical="center" indent="1"/>
    </xf>
    <xf numFmtId="177" fontId="6" fillId="0" borderId="2" xfId="0" applyNumberFormat="1" applyFont="1" applyBorder="1" applyAlignment="1">
      <alignment horizontal="right" vertical="center" indent="1"/>
    </xf>
    <xf numFmtId="177" fontId="6" fillId="0" borderId="7" xfId="0" applyNumberFormat="1" applyFont="1" applyBorder="1" applyAlignment="1">
      <alignment horizontal="right" vertical="center" indent="1"/>
    </xf>
    <xf numFmtId="177" fontId="6" fillId="0" borderId="14" xfId="0" applyNumberFormat="1" applyFont="1" applyBorder="1" applyAlignment="1">
      <alignment horizontal="right" vertical="center" indent="1"/>
    </xf>
    <xf numFmtId="177" fontId="6" fillId="0" borderId="15" xfId="0" applyNumberFormat="1" applyFont="1" applyBorder="1" applyAlignment="1">
      <alignment horizontal="right" vertical="center" indent="1"/>
    </xf>
    <xf numFmtId="177" fontId="20" fillId="4" borderId="22" xfId="0" applyNumberFormat="1" applyFont="1" applyFill="1" applyBorder="1" applyAlignment="1">
      <alignment horizontal="right" vertical="center" indent="1"/>
    </xf>
    <xf numFmtId="177" fontId="20" fillId="4" borderId="23" xfId="0" applyNumberFormat="1" applyFont="1" applyFill="1" applyBorder="1" applyAlignment="1">
      <alignment horizontal="right" vertical="center" indent="1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177" fontId="6" fillId="0" borderId="1" xfId="0" applyNumberFormat="1" applyFont="1" applyBorder="1" applyAlignment="1">
      <alignment horizontal="right" vertical="center" indent="1"/>
    </xf>
    <xf numFmtId="177" fontId="6" fillId="0" borderId="6" xfId="0" applyNumberFormat="1" applyFont="1" applyBorder="1" applyAlignment="1">
      <alignment horizontal="right" vertical="center" indent="1"/>
    </xf>
    <xf numFmtId="177" fontId="6" fillId="0" borderId="3" xfId="0" applyNumberFormat="1" applyFont="1" applyBorder="1" applyAlignment="1">
      <alignment horizontal="right" vertical="center" indent="1"/>
    </xf>
    <xf numFmtId="177" fontId="6" fillId="0" borderId="8" xfId="0" applyNumberFormat="1" applyFont="1" applyBorder="1" applyAlignment="1">
      <alignment horizontal="right" vertical="center" indent="1"/>
    </xf>
    <xf numFmtId="177" fontId="21" fillId="2" borderId="16" xfId="0" applyNumberFormat="1" applyFont="1" applyFill="1" applyBorder="1" applyAlignment="1">
      <alignment horizontal="right" vertical="center" indent="1"/>
    </xf>
    <xf numFmtId="177" fontId="21" fillId="2" borderId="9" xfId="0" applyNumberFormat="1" applyFont="1" applyFill="1" applyBorder="1" applyAlignment="1">
      <alignment horizontal="right" vertical="center" indent="1"/>
    </xf>
    <xf numFmtId="177" fontId="21" fillId="2" borderId="17" xfId="0" applyNumberFormat="1" applyFont="1" applyFill="1" applyBorder="1" applyAlignment="1">
      <alignment horizontal="right" vertical="center" indent="1"/>
    </xf>
    <xf numFmtId="0" fontId="5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178" fontId="7" fillId="0" borderId="0" xfId="1" applyNumberFormat="1" applyFont="1" applyAlignment="1">
      <alignment horizontal="center" vertical="center"/>
    </xf>
    <xf numFmtId="178" fontId="26" fillId="0" borderId="0" xfId="1" applyNumberFormat="1" applyFont="1" applyAlignment="1">
      <alignment horizontal="center" vertical="center"/>
    </xf>
    <xf numFmtId="0" fontId="26" fillId="0" borderId="0" xfId="1" applyFont="1" applyAlignment="1">
      <alignment horizontal="center" vertical="center"/>
    </xf>
    <xf numFmtId="9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horizontal="center" vertical="center" wrapText="1"/>
    </xf>
    <xf numFmtId="3" fontId="7" fillId="0" borderId="0" xfId="1" applyNumberFormat="1" applyFont="1" applyAlignment="1">
      <alignment horizontal="center" vertical="center"/>
    </xf>
    <xf numFmtId="0" fontId="27" fillId="0" borderId="0" xfId="1" applyFont="1" applyAlignment="1">
      <alignment horizontal="center" vertical="center"/>
    </xf>
    <xf numFmtId="0" fontId="26" fillId="3" borderId="0" xfId="1" applyFont="1" applyFill="1" applyAlignment="1">
      <alignment horizontal="center" vertical="center"/>
    </xf>
    <xf numFmtId="178" fontId="26" fillId="3" borderId="0" xfId="1" applyNumberFormat="1" applyFont="1" applyFill="1" applyAlignment="1">
      <alignment horizontal="center" vertical="center"/>
    </xf>
    <xf numFmtId="0" fontId="19" fillId="5" borderId="20" xfId="0" applyFont="1" applyFill="1" applyBorder="1" applyAlignment="1">
      <alignment horizontal="center" vertical="center" wrapText="1"/>
    </xf>
    <xf numFmtId="0" fontId="19" fillId="5" borderId="21" xfId="0" applyFont="1" applyFill="1" applyBorder="1" applyAlignment="1">
      <alignment horizontal="center" vertical="center" wrapText="1"/>
    </xf>
    <xf numFmtId="177" fontId="6" fillId="5" borderId="12" xfId="0" applyNumberFormat="1" applyFont="1" applyFill="1" applyBorder="1" applyAlignment="1">
      <alignment horizontal="right" vertical="center" indent="1"/>
    </xf>
    <xf numFmtId="177" fontId="6" fillId="5" borderId="13" xfId="0" applyNumberFormat="1" applyFont="1" applyFill="1" applyBorder="1" applyAlignment="1">
      <alignment horizontal="right" vertical="center" indent="1"/>
    </xf>
    <xf numFmtId="177" fontId="6" fillId="5" borderId="2" xfId="0" applyNumberFormat="1" applyFont="1" applyFill="1" applyBorder="1" applyAlignment="1">
      <alignment horizontal="right" vertical="center" indent="1"/>
    </xf>
    <xf numFmtId="177" fontId="6" fillId="5" borderId="7" xfId="0" applyNumberFormat="1" applyFont="1" applyFill="1" applyBorder="1" applyAlignment="1">
      <alignment horizontal="right" vertical="center" indent="1"/>
    </xf>
    <xf numFmtId="177" fontId="6" fillId="5" borderId="14" xfId="0" applyNumberFormat="1" applyFont="1" applyFill="1" applyBorder="1" applyAlignment="1">
      <alignment horizontal="right" vertical="center" indent="1"/>
    </xf>
    <xf numFmtId="177" fontId="6" fillId="5" borderId="15" xfId="0" applyNumberFormat="1" applyFont="1" applyFill="1" applyBorder="1" applyAlignment="1">
      <alignment horizontal="right" vertical="center" indent="1"/>
    </xf>
    <xf numFmtId="0" fontId="6" fillId="5" borderId="12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21" fillId="5" borderId="4" xfId="0" applyFont="1" applyFill="1" applyBorder="1" applyAlignment="1">
      <alignment horizontal="center" vertical="center" wrapText="1"/>
    </xf>
    <xf numFmtId="0" fontId="21" fillId="5" borderId="5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177" fontId="6" fillId="5" borderId="1" xfId="0" applyNumberFormat="1" applyFont="1" applyFill="1" applyBorder="1" applyAlignment="1">
      <alignment horizontal="right" vertical="center" indent="1"/>
    </xf>
    <xf numFmtId="177" fontId="6" fillId="5" borderId="6" xfId="0" applyNumberFormat="1" applyFont="1" applyFill="1" applyBorder="1" applyAlignment="1">
      <alignment horizontal="right" vertical="center" indent="1"/>
    </xf>
    <xf numFmtId="177" fontId="6" fillId="5" borderId="3" xfId="0" applyNumberFormat="1" applyFont="1" applyFill="1" applyBorder="1" applyAlignment="1">
      <alignment horizontal="right" vertical="center" indent="1"/>
    </xf>
    <xf numFmtId="177" fontId="6" fillId="5" borderId="8" xfId="0" applyNumberFormat="1" applyFont="1" applyFill="1" applyBorder="1" applyAlignment="1">
      <alignment horizontal="right" vertical="center" indent="1"/>
    </xf>
    <xf numFmtId="0" fontId="21" fillId="2" borderId="4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right" vertical="center" indent="1"/>
    </xf>
    <xf numFmtId="177" fontId="6" fillId="2" borderId="6" xfId="0" applyNumberFormat="1" applyFont="1" applyFill="1" applyBorder="1" applyAlignment="1">
      <alignment horizontal="right" vertical="center" indent="1"/>
    </xf>
    <xf numFmtId="177" fontId="6" fillId="2" borderId="2" xfId="0" applyNumberFormat="1" applyFont="1" applyFill="1" applyBorder="1" applyAlignment="1">
      <alignment horizontal="right" vertical="center" indent="1"/>
    </xf>
    <xf numFmtId="177" fontId="6" fillId="2" borderId="7" xfId="0" applyNumberFormat="1" applyFont="1" applyFill="1" applyBorder="1" applyAlignment="1">
      <alignment horizontal="right" vertical="center" indent="1"/>
    </xf>
    <xf numFmtId="177" fontId="6" fillId="2" borderId="3" xfId="0" applyNumberFormat="1" applyFont="1" applyFill="1" applyBorder="1" applyAlignment="1">
      <alignment horizontal="right" vertical="center" indent="1"/>
    </xf>
    <xf numFmtId="177" fontId="6" fillId="2" borderId="8" xfId="0" applyNumberFormat="1" applyFont="1" applyFill="1" applyBorder="1" applyAlignment="1">
      <alignment horizontal="right" vertical="center" indent="1"/>
    </xf>
    <xf numFmtId="0" fontId="19" fillId="6" borderId="20" xfId="0" applyFont="1" applyFill="1" applyBorder="1" applyAlignment="1">
      <alignment horizontal="center" vertical="center" wrapText="1"/>
    </xf>
    <xf numFmtId="0" fontId="19" fillId="6" borderId="21" xfId="0" applyFont="1" applyFill="1" applyBorder="1" applyAlignment="1">
      <alignment horizontal="center" vertical="center" wrapText="1"/>
    </xf>
    <xf numFmtId="177" fontId="6" fillId="6" borderId="12" xfId="0" applyNumberFormat="1" applyFont="1" applyFill="1" applyBorder="1" applyAlignment="1">
      <alignment horizontal="right" vertical="center" indent="1"/>
    </xf>
    <xf numFmtId="177" fontId="6" fillId="6" borderId="13" xfId="0" applyNumberFormat="1" applyFont="1" applyFill="1" applyBorder="1" applyAlignment="1">
      <alignment horizontal="right" vertical="center" indent="1"/>
    </xf>
    <xf numFmtId="177" fontId="6" fillId="6" borderId="2" xfId="0" applyNumberFormat="1" applyFont="1" applyFill="1" applyBorder="1" applyAlignment="1">
      <alignment horizontal="right" vertical="center" indent="1"/>
    </xf>
    <xf numFmtId="177" fontId="6" fillId="6" borderId="7" xfId="0" applyNumberFormat="1" applyFont="1" applyFill="1" applyBorder="1" applyAlignment="1">
      <alignment horizontal="right" vertical="center" indent="1"/>
    </xf>
    <xf numFmtId="177" fontId="6" fillId="6" borderId="14" xfId="0" applyNumberFormat="1" applyFont="1" applyFill="1" applyBorder="1" applyAlignment="1">
      <alignment horizontal="right" vertical="center" indent="1"/>
    </xf>
    <xf numFmtId="177" fontId="6" fillId="6" borderId="15" xfId="0" applyNumberFormat="1" applyFont="1" applyFill="1" applyBorder="1" applyAlignment="1">
      <alignment horizontal="right" vertical="center" indent="1"/>
    </xf>
    <xf numFmtId="0" fontId="6" fillId="6" borderId="12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28" fillId="0" borderId="0" xfId="1" applyFont="1" applyAlignment="1">
      <alignment horizontal="center" wrapText="1"/>
    </xf>
    <xf numFmtId="0" fontId="28" fillId="0" borderId="0" xfId="1" applyFont="1" applyAlignment="1">
      <alignment horizontal="center"/>
    </xf>
    <xf numFmtId="177" fontId="22" fillId="0" borderId="0" xfId="0" applyNumberFormat="1" applyFont="1" applyAlignment="1">
      <alignment horizontal="right" vertical="center" indent="1"/>
    </xf>
    <xf numFmtId="38" fontId="22" fillId="0" borderId="0" xfId="0" applyNumberFormat="1" applyFont="1" applyAlignment="1">
      <alignment horizontal="right" vertical="center" indent="1"/>
    </xf>
    <xf numFmtId="0" fontId="3" fillId="3" borderId="0" xfId="1" applyFont="1" applyFill="1" applyAlignment="1">
      <alignment horizontal="center" vertical="center"/>
    </xf>
    <xf numFmtId="0" fontId="25" fillId="3" borderId="0" xfId="1" applyFont="1" applyFill="1" applyAlignment="1">
      <alignment horizontal="left" vertical="center" indent="1"/>
    </xf>
    <xf numFmtId="0" fontId="11" fillId="3" borderId="0" xfId="1" applyFont="1" applyFill="1" applyAlignment="1">
      <alignment horizontal="right" vertical="center" indent="1"/>
    </xf>
    <xf numFmtId="0" fontId="7" fillId="0" borderId="0" xfId="1" applyFont="1" applyAlignment="1">
      <alignment horizontal="left" vertical="top" indent="1"/>
    </xf>
    <xf numFmtId="0" fontId="22" fillId="0" borderId="0" xfId="0" applyFont="1" applyAlignment="1">
      <alignment horizontal="right" vertical="center" indent="1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indent="1"/>
    </xf>
    <xf numFmtId="0" fontId="24" fillId="0" borderId="0" xfId="0" applyFont="1" applyAlignment="1">
      <alignment horizontal="right" vertical="center" indent="1"/>
    </xf>
  </cellXfs>
  <cellStyles count="2">
    <cellStyle name="표준" xfId="0" builtinId="0"/>
    <cellStyle name="표준 2" xfId="1" xr:uid="{ED169FD8-B1AB-4384-BD03-709FEB00C5E6}"/>
  </cellStyles>
  <dxfs count="0"/>
  <tableStyles count="0" defaultTableStyle="TableStyleMedium2" defaultPivotStyle="PivotStyleLight16"/>
  <colors>
    <mruColors>
      <color rgb="FFFFF3F3"/>
      <color rgb="FF651B83"/>
      <color rgb="FF8323A9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현재 연도</c:v>
          </c:tx>
          <c:spPr>
            <a:solidFill>
              <a:schemeClr val="bg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'데이터 입력'!$C$5:$E$5</c:f>
              <c:strCache>
                <c:ptCount val="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</c:strCache>
            </c:strRef>
          </c:cat>
          <c:val>
            <c:numRef>
              <c:f>'데이터 입력'!$C$12:$E$12</c:f>
              <c:numCache>
                <c:formatCode>"₩"\ #,##0.00</c:formatCode>
                <c:ptCount val="3"/>
                <c:pt idx="0">
                  <c:v>315000</c:v>
                </c:pt>
                <c:pt idx="1">
                  <c:v>325000</c:v>
                </c:pt>
                <c:pt idx="2">
                  <c:v>348000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92-48BD-8D2E-2A9A0B401CAD}"/>
            </c:ext>
          </c:extLst>
        </c:ser>
        <c:ser>
          <c:idx val="1"/>
          <c:order val="1"/>
          <c:tx>
            <c:v>전년도</c:v>
          </c:tx>
          <c:spPr>
            <a:pattFill prst="ltHorz">
              <a:fgClr>
                <a:schemeClr val="tx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'데이터 입력'!$C$5:$E$5</c:f>
              <c:strCache>
                <c:ptCount val="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</c:strCache>
            </c:strRef>
          </c:cat>
          <c:val>
            <c:numRef>
              <c:f>'데이터 입력'!$I$12:$K$12</c:f>
              <c:numCache>
                <c:formatCode>"₩"\ #,##0.00</c:formatCode>
                <c:ptCount val="3"/>
                <c:pt idx="0">
                  <c:v>285000</c:v>
                </c:pt>
                <c:pt idx="1">
                  <c:v>283000</c:v>
                </c:pt>
                <c:pt idx="2">
                  <c:v>319000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892-48BD-8D2E-2A9A0B401C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4"/>
        <c:overlap val="-12"/>
        <c:axId val="1097463519"/>
        <c:axId val="1097464351"/>
      </c:barChart>
      <c:catAx>
        <c:axId val="10974635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accent3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97464351"/>
        <c:crosses val="autoZero"/>
        <c:auto val="1"/>
        <c:lblAlgn val="ctr"/>
        <c:lblOffset val="100"/>
        <c:noMultiLvlLbl val="0"/>
      </c:catAx>
      <c:valAx>
        <c:axId val="1097464351"/>
        <c:scaling>
          <c:orientation val="minMax"/>
          <c:max val="400000"/>
          <c:min val="0"/>
        </c:scaling>
        <c:delete val="0"/>
        <c:axPos val="l"/>
        <c:numFmt formatCode="#,##0.00_);[Red]\(#,##0.00\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accent3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97463519"/>
        <c:crosses val="autoZero"/>
        <c:crossBetween val="between"/>
        <c:majorUnit val="100000"/>
        <c:minorUnit val="200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accent3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현재 연도</c:v>
          </c:tx>
          <c:spPr>
            <a:solidFill>
              <a:schemeClr val="bg2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'데이터 입력'!$C$5:$E$5</c:f>
              <c:strCache>
                <c:ptCount val="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</c:strCache>
            </c:strRef>
          </c:cat>
          <c:val>
            <c:numRef>
              <c:f>'데이터 입력'!$O$12:$Q$12</c:f>
              <c:numCache>
                <c:formatCode>General</c:formatCode>
                <c:ptCount val="3"/>
                <c:pt idx="0">
                  <c:v>42</c:v>
                </c:pt>
                <c:pt idx="1">
                  <c:v>38</c:v>
                </c:pt>
                <c:pt idx="2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9C-4D5D-ACAA-99D307548239}"/>
            </c:ext>
          </c:extLst>
        </c:ser>
        <c:ser>
          <c:idx val="1"/>
          <c:order val="1"/>
          <c:tx>
            <c:v>전년도</c:v>
          </c:tx>
          <c:spPr>
            <a:pattFill prst="ltHorz">
              <a:fgClr>
                <a:schemeClr val="tx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'데이터 입력'!$C$5:$E$5</c:f>
              <c:strCache>
                <c:ptCount val="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</c:strCache>
            </c:strRef>
          </c:cat>
          <c:val>
            <c:numRef>
              <c:f>'데이터 입력'!$U$12:$W$12</c:f>
              <c:numCache>
                <c:formatCode>General</c:formatCode>
                <c:ptCount val="3"/>
                <c:pt idx="0">
                  <c:v>30</c:v>
                </c:pt>
                <c:pt idx="1">
                  <c:v>31</c:v>
                </c:pt>
                <c:pt idx="2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9C-4D5D-ACAA-99D3075482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4"/>
        <c:overlap val="-12"/>
        <c:axId val="1097463519"/>
        <c:axId val="1097464351"/>
      </c:barChart>
      <c:catAx>
        <c:axId val="10974635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accent3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97464351"/>
        <c:crosses val="autoZero"/>
        <c:auto val="1"/>
        <c:lblAlgn val="ctr"/>
        <c:lblOffset val="100"/>
        <c:noMultiLvlLbl val="0"/>
      </c:catAx>
      <c:valAx>
        <c:axId val="1097464351"/>
        <c:scaling>
          <c:orientation val="minMax"/>
          <c:min val="0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accent3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97463519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accent3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현재 연도</c:v>
          </c:tx>
          <c:spPr>
            <a:ln w="28575" cap="rnd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chemeClr val="bg2">
                    <a:lumMod val="75000"/>
                  </a:schemeClr>
                </a:solidFill>
              </a:ln>
              <a:effectLst/>
            </c:spPr>
          </c:marker>
          <c:cat>
            <c:strRef>
              <c:f>'데이터 입력'!$C$5:$E$5</c:f>
              <c:strCache>
                <c:ptCount val="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</c:strCache>
            </c:strRef>
          </c:cat>
          <c:val>
            <c:numRef>
              <c:f>'데이터 입력'!$AM$12:$AO$12</c:f>
              <c:numCache>
                <c:formatCode>"₩"\ #,##0.00</c:formatCode>
                <c:ptCount val="3"/>
                <c:pt idx="0">
                  <c:v>2239.583333333333</c:v>
                </c:pt>
                <c:pt idx="1">
                  <c:v>2373.2240437158471</c:v>
                </c:pt>
                <c:pt idx="2">
                  <c:v>2248.9343563512361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4F-4D1C-8B8A-74B0BABBEB73}"/>
            </c:ext>
          </c:extLst>
        </c:ser>
        <c:ser>
          <c:idx val="1"/>
          <c:order val="1"/>
          <c:tx>
            <c:v>전년도</c:v>
          </c:tx>
          <c:spPr>
            <a:ln w="28575" cap="rnd">
              <a:solidFill>
                <a:schemeClr val="tx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chemeClr val="tx1">
                    <a:lumMod val="40000"/>
                    <a:lumOff val="60000"/>
                  </a:schemeClr>
                </a:solidFill>
              </a:ln>
              <a:effectLst/>
            </c:spPr>
          </c:marker>
          <c:cat>
            <c:strRef>
              <c:f>'데이터 입력'!$C$5:$E$5</c:f>
              <c:strCache>
                <c:ptCount val="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</c:strCache>
            </c:strRef>
          </c:cat>
          <c:val>
            <c:numRef>
              <c:f>'데이터 입력'!$AP$12:$AR$12</c:f>
              <c:numCache>
                <c:formatCode>"₩"\ #,##0.00</c:formatCode>
                <c:ptCount val="3"/>
                <c:pt idx="0">
                  <c:v>2225</c:v>
                </c:pt>
                <c:pt idx="1">
                  <c:v>2450</c:v>
                </c:pt>
                <c:pt idx="2">
                  <c:v>2350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C4F-4D1C-8B8A-74B0BABBEB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7463519"/>
        <c:axId val="1097464351"/>
      </c:lineChart>
      <c:catAx>
        <c:axId val="10974635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accent3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97464351"/>
        <c:crosses val="autoZero"/>
        <c:auto val="1"/>
        <c:lblAlgn val="ctr"/>
        <c:lblOffset val="100"/>
        <c:noMultiLvlLbl val="0"/>
      </c:catAx>
      <c:valAx>
        <c:axId val="1097464351"/>
        <c:scaling>
          <c:orientation val="minMax"/>
          <c:min val="0"/>
        </c:scaling>
        <c:delete val="0"/>
        <c:axPos val="l"/>
        <c:numFmt formatCode="#,##0.00_);[Red]\(#,##0.00\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accent3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97463519"/>
        <c:crosses val="autoZero"/>
        <c:crossBetween val="between"/>
        <c:majorUnit val="10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accent3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09954280964256"/>
          <c:y val="0.19687723037619867"/>
          <c:w val="0.76035489978756798"/>
          <c:h val="0.50800324467911251"/>
        </c:manualLayout>
      </c:layout>
      <c:lineChart>
        <c:grouping val="standard"/>
        <c:varyColors val="0"/>
        <c:ser>
          <c:idx val="0"/>
          <c:order val="0"/>
          <c:tx>
            <c:v>현재 연도</c:v>
          </c:tx>
          <c:spPr>
            <a:ln w="28575" cap="rnd">
              <a:solidFill>
                <a:schemeClr val="bg2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2">
                  <a:lumMod val="50000"/>
                </a:schemeClr>
              </a:solidFill>
              <a:ln w="9525">
                <a:solidFill>
                  <a:schemeClr val="bg2">
                    <a:lumMod val="50000"/>
                  </a:schemeClr>
                </a:solidFill>
              </a:ln>
              <a:effectLst/>
            </c:spPr>
          </c:marker>
          <c:cat>
            <c:strRef>
              <c:f>'데이터 입력'!$C$5:$E$5</c:f>
              <c:strCache>
                <c:ptCount val="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</c:strCache>
            </c:strRef>
          </c:cat>
          <c:val>
            <c:numRef>
              <c:f>'데이터 입력'!$AA$12:$AC$12</c:f>
              <c:numCache>
                <c:formatCode>"₩"\ #,##0.00</c:formatCode>
                <c:ptCount val="3"/>
                <c:pt idx="0">
                  <c:v>258.88888888888891</c:v>
                </c:pt>
                <c:pt idx="1">
                  <c:v>331.64615384615388</c:v>
                </c:pt>
                <c:pt idx="2">
                  <c:v>280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D5-4DE6-86ED-405670797212}"/>
            </c:ext>
          </c:extLst>
        </c:ser>
        <c:ser>
          <c:idx val="1"/>
          <c:order val="1"/>
          <c:tx>
            <c:v>전년도</c:v>
          </c:tx>
          <c:spPr>
            <a:ln w="28575" cap="rnd">
              <a:solidFill>
                <a:schemeClr val="tx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>
                  <a:lumMod val="40000"/>
                  <a:lumOff val="60000"/>
                </a:schemeClr>
              </a:solidFill>
              <a:ln w="9525">
                <a:solidFill>
                  <a:schemeClr val="tx1">
                    <a:lumMod val="40000"/>
                    <a:lumOff val="60000"/>
                  </a:schemeClr>
                </a:solidFill>
              </a:ln>
              <a:effectLst/>
            </c:spPr>
          </c:marker>
          <c:cat>
            <c:strRef>
              <c:f>'데이터 입력'!$C$5:$E$5</c:f>
              <c:strCache>
                <c:ptCount val="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</c:strCache>
            </c:strRef>
          </c:cat>
          <c:val>
            <c:numRef>
              <c:f>'데이터 입력'!$AG$12:$AI$12</c:f>
              <c:numCache>
                <c:formatCode>"₩"\ #,##0.00</c:formatCode>
                <c:ptCount val="3"/>
                <c:pt idx="0">
                  <c:v>396.5</c:v>
                </c:pt>
                <c:pt idx="1">
                  <c:v>342.5</c:v>
                </c:pt>
                <c:pt idx="2">
                  <c:v>390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4D5-4DE6-86ED-4056707972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7463519"/>
        <c:axId val="1097464351"/>
      </c:lineChart>
      <c:catAx>
        <c:axId val="10974635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accent3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97464351"/>
        <c:crosses val="autoZero"/>
        <c:auto val="1"/>
        <c:lblAlgn val="ctr"/>
        <c:lblOffset val="100"/>
        <c:noMultiLvlLbl val="0"/>
      </c:catAx>
      <c:valAx>
        <c:axId val="1097464351"/>
        <c:scaling>
          <c:orientation val="minMax"/>
        </c:scaling>
        <c:delete val="0"/>
        <c:axPos val="l"/>
        <c:numFmt formatCode="#,##0.00_);[Red]\(#,##0.00\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accent3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97463519"/>
        <c:crosses val="autoZero"/>
        <c:crossBetween val="between"/>
        <c:majorUnit val="1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accent3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247650</xdr:colOff>
      <xdr:row>4</xdr:row>
      <xdr:rowOff>56844</xdr:rowOff>
    </xdr:from>
    <xdr:to>
      <xdr:col>5</xdr:col>
      <xdr:colOff>1092300</xdr:colOff>
      <xdr:row>11</xdr:row>
      <xdr:rowOff>193569</xdr:rowOff>
    </xdr:to>
    <xdr:grpSp>
      <xdr:nvGrpSpPr>
        <xdr:cNvPr id="2" name="Group 11">
          <a:extLst>
            <a:ext uri="{FF2B5EF4-FFF2-40B4-BE49-F238E27FC236}">
              <a16:creationId xmlns:a16="http://schemas.microsoft.com/office/drawing/2014/main" id="{F6A052C2-3D98-4184-9EB2-84F9B705C223}"/>
            </a:ext>
          </a:extLst>
        </xdr:cNvPr>
        <xdr:cNvGrpSpPr/>
      </xdr:nvGrpSpPr>
      <xdr:grpSpPr>
        <a:xfrm>
          <a:off x="438150" y="1342719"/>
          <a:ext cx="4235550" cy="1994100"/>
          <a:chOff x="2218698" y="1648971"/>
          <a:chExt cx="2631085" cy="2480189"/>
        </a:xfrm>
      </xdr:grpSpPr>
      <xdr:graphicFrame macro="">
        <xdr:nvGraphicFramePr>
          <xdr:cNvPr id="3" name="Chart 3">
            <a:extLst>
              <a:ext uri="{FF2B5EF4-FFF2-40B4-BE49-F238E27FC236}">
                <a16:creationId xmlns:a16="http://schemas.microsoft.com/office/drawing/2014/main" id="{D6322DBC-B2B5-7BE8-CCB4-C241A250AECB}"/>
              </a:ext>
            </a:extLst>
          </xdr:cNvPr>
          <xdr:cNvGraphicFramePr>
            <a:graphicFrameLocks/>
          </xdr:cNvGraphicFramePr>
        </xdr:nvGraphicFramePr>
        <xdr:xfrm>
          <a:off x="2218698" y="2179984"/>
          <a:ext cx="2631085" cy="194917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'데이터 입력'!E2">
        <xdr:nvSpPr>
          <xdr:cNvPr id="5" name="TextBox 4">
            <a:extLst>
              <a:ext uri="{FF2B5EF4-FFF2-40B4-BE49-F238E27FC236}">
                <a16:creationId xmlns:a16="http://schemas.microsoft.com/office/drawing/2014/main" id="{FC896DAC-CD0A-F853-5155-5998DCA9C593}"/>
              </a:ext>
            </a:extLst>
          </xdr:cNvPr>
          <xdr:cNvSpPr txBox="1"/>
        </xdr:nvSpPr>
        <xdr:spPr>
          <a:xfrm>
            <a:off x="2284253" y="1648971"/>
            <a:ext cx="620799" cy="39379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36000" rIns="0" bIns="36000" rtlCol="0" anchor="t">
            <a:spAutoFit/>
          </a:bodyPr>
          <a:lstStyle/>
          <a:p>
            <a:fld id="{002920AB-1C38-4667-9213-F2F68409CB4B}" type="TxLink">
              <a:rPr lang="en-US" altLang="en-US" sz="1050" b="1" i="0" u="none" strike="noStrike">
                <a:solidFill>
                  <a:schemeClr val="bg2">
                    <a:lumMod val="25000"/>
                  </a:schemeClr>
                </a:solidFill>
                <a:latin typeface="+mj-ea"/>
                <a:ea typeface="+mj-ea"/>
                <a:cs typeface="Calibri"/>
              </a:rPr>
              <a:pPr/>
              <a:t>2023 1분기</a:t>
            </a:fld>
            <a:endParaRPr lang="en-GB" sz="100">
              <a:solidFill>
                <a:schemeClr val="bg2">
                  <a:lumMod val="25000"/>
                </a:schemeClr>
              </a:solidFill>
              <a:latin typeface="+mj-ea"/>
              <a:ea typeface="+mj-ea"/>
            </a:endParaRPr>
          </a:p>
        </xdr:txBody>
      </xdr:sp>
    </xdr:grpSp>
    <xdr:clientData/>
  </xdr:twoCellAnchor>
  <xdr:twoCellAnchor editAs="absolute">
    <xdr:from>
      <xdr:col>8</xdr:col>
      <xdr:colOff>47625</xdr:colOff>
      <xdr:row>4</xdr:row>
      <xdr:rowOff>38188</xdr:rowOff>
    </xdr:from>
    <xdr:to>
      <xdr:col>12</xdr:col>
      <xdr:colOff>1095375</xdr:colOff>
      <xdr:row>11</xdr:row>
      <xdr:rowOff>257175</xdr:rowOff>
    </xdr:to>
    <xdr:grpSp>
      <xdr:nvGrpSpPr>
        <xdr:cNvPr id="36" name="그룹 35">
          <a:extLst>
            <a:ext uri="{FF2B5EF4-FFF2-40B4-BE49-F238E27FC236}">
              <a16:creationId xmlns:a16="http://schemas.microsoft.com/office/drawing/2014/main" id="{F0A6935F-C137-4489-8F4C-287A73793344}"/>
            </a:ext>
          </a:extLst>
        </xdr:cNvPr>
        <xdr:cNvGrpSpPr/>
      </xdr:nvGrpSpPr>
      <xdr:grpSpPr>
        <a:xfrm>
          <a:off x="5905500" y="1324063"/>
          <a:ext cx="4438650" cy="2076362"/>
          <a:chOff x="5915025" y="1324239"/>
          <a:chExt cx="4438650" cy="2057137"/>
        </a:xfrm>
      </xdr:grpSpPr>
      <xdr:sp macro="" textlink="">
        <xdr:nvSpPr>
          <xdr:cNvPr id="31" name="모서리가 둥근 직사각형 35">
            <a:extLst>
              <a:ext uri="{FF2B5EF4-FFF2-40B4-BE49-F238E27FC236}">
                <a16:creationId xmlns:a16="http://schemas.microsoft.com/office/drawing/2014/main" id="{8E6ADBB2-2E1E-44BE-AB2D-0026D2AB05C5}"/>
              </a:ext>
            </a:extLst>
          </xdr:cNvPr>
          <xdr:cNvSpPr/>
        </xdr:nvSpPr>
        <xdr:spPr>
          <a:xfrm>
            <a:off x="5915025" y="1343026"/>
            <a:ext cx="4438650" cy="2038350"/>
          </a:xfrm>
          <a:prstGeom prst="roundRect">
            <a:avLst>
              <a:gd name="adj" fmla="val 3140"/>
            </a:avLst>
          </a:prstGeom>
          <a:solidFill>
            <a:schemeClr val="bg1"/>
          </a:solidFill>
          <a:ln>
            <a:noFill/>
          </a:ln>
          <a:effectLst>
            <a:outerShdw blurRad="190500" dist="38100" dir="5400000" algn="t" rotWithShape="0">
              <a:prstClr val="black">
                <a:alpha val="13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aphicFrame macro="">
        <xdr:nvGraphicFramePr>
          <xdr:cNvPr id="8" name="Chart 23">
            <a:extLst>
              <a:ext uri="{FF2B5EF4-FFF2-40B4-BE49-F238E27FC236}">
                <a16:creationId xmlns:a16="http://schemas.microsoft.com/office/drawing/2014/main" id="{08C3A4E8-C30E-5B39-8382-A69126E0F082}"/>
              </a:ext>
            </a:extLst>
          </xdr:cNvPr>
          <xdr:cNvGraphicFramePr>
            <a:graphicFrameLocks/>
          </xdr:cNvGraphicFramePr>
        </xdr:nvGraphicFramePr>
        <xdr:xfrm>
          <a:off x="6076950" y="1635565"/>
          <a:ext cx="4124325" cy="172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데이터 입력'!E2">
        <xdr:nvSpPr>
          <xdr:cNvPr id="30" name="TextBox 29">
            <a:extLst>
              <a:ext uri="{FF2B5EF4-FFF2-40B4-BE49-F238E27FC236}">
                <a16:creationId xmlns:a16="http://schemas.microsoft.com/office/drawing/2014/main" id="{E5DC951A-3F95-4904-9CB4-9975B10EDCAE}"/>
              </a:ext>
            </a:extLst>
          </xdr:cNvPr>
          <xdr:cNvSpPr txBox="1"/>
        </xdr:nvSpPr>
        <xdr:spPr>
          <a:xfrm>
            <a:off x="6115049" y="1324239"/>
            <a:ext cx="866775" cy="2670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36000" rIns="0" bIns="36000" rtlCol="0" anchor="t">
            <a:noAutofit/>
          </a:bodyPr>
          <a:lstStyle/>
          <a:p>
            <a:fld id="{002920AB-1C38-4667-9213-F2F68409CB4B}" type="TxLink">
              <a:rPr lang="en-US" altLang="en-US" sz="1050" b="1" i="0" u="none" strike="noStrike">
                <a:solidFill>
                  <a:schemeClr val="bg2">
                    <a:lumMod val="25000"/>
                  </a:schemeClr>
                </a:solidFill>
                <a:latin typeface="+mj-ea"/>
                <a:ea typeface="+mj-ea"/>
                <a:cs typeface="Calibri"/>
              </a:rPr>
              <a:pPr/>
              <a:t>2023 1분기</a:t>
            </a:fld>
            <a:endParaRPr lang="en-GB" sz="100">
              <a:solidFill>
                <a:schemeClr val="bg2">
                  <a:lumMod val="25000"/>
                </a:schemeClr>
              </a:solidFill>
              <a:latin typeface="+mj-ea"/>
              <a:ea typeface="+mj-ea"/>
            </a:endParaRPr>
          </a:p>
        </xdr:txBody>
      </xdr:sp>
    </xdr:grpSp>
    <xdr:clientData/>
  </xdr:twoCellAnchor>
  <xdr:twoCellAnchor editAs="absolute">
    <xdr:from>
      <xdr:col>1</xdr:col>
      <xdr:colOff>219075</xdr:colOff>
      <xdr:row>16</xdr:row>
      <xdr:rowOff>57238</xdr:rowOff>
    </xdr:from>
    <xdr:to>
      <xdr:col>6</xdr:col>
      <xdr:colOff>0</xdr:colOff>
      <xdr:row>23</xdr:row>
      <xdr:rowOff>297236</xdr:rowOff>
    </xdr:to>
    <xdr:grpSp>
      <xdr:nvGrpSpPr>
        <xdr:cNvPr id="37" name="그룹 36">
          <a:extLst>
            <a:ext uri="{FF2B5EF4-FFF2-40B4-BE49-F238E27FC236}">
              <a16:creationId xmlns:a16="http://schemas.microsoft.com/office/drawing/2014/main" id="{FF34A11A-1F29-4E84-987A-AF0196CC992F}"/>
            </a:ext>
          </a:extLst>
        </xdr:cNvPr>
        <xdr:cNvGrpSpPr/>
      </xdr:nvGrpSpPr>
      <xdr:grpSpPr>
        <a:xfrm>
          <a:off x="409575" y="4743538"/>
          <a:ext cx="4438650" cy="2097373"/>
          <a:chOff x="390525" y="4543686"/>
          <a:chExt cx="4438650" cy="2078149"/>
        </a:xfrm>
      </xdr:grpSpPr>
      <xdr:sp macro="" textlink="">
        <xdr:nvSpPr>
          <xdr:cNvPr id="33" name="모서리가 둥근 직사각형 35">
            <a:extLst>
              <a:ext uri="{FF2B5EF4-FFF2-40B4-BE49-F238E27FC236}">
                <a16:creationId xmlns:a16="http://schemas.microsoft.com/office/drawing/2014/main" id="{D4F26C84-01AE-4EA0-8907-FEBCB26BB9FF}"/>
              </a:ext>
            </a:extLst>
          </xdr:cNvPr>
          <xdr:cNvSpPr/>
        </xdr:nvSpPr>
        <xdr:spPr>
          <a:xfrm>
            <a:off x="390525" y="4562475"/>
            <a:ext cx="4438650" cy="2038350"/>
          </a:xfrm>
          <a:prstGeom prst="roundRect">
            <a:avLst>
              <a:gd name="adj" fmla="val 3140"/>
            </a:avLst>
          </a:prstGeom>
          <a:solidFill>
            <a:schemeClr val="bg1"/>
          </a:solidFill>
          <a:ln>
            <a:noFill/>
          </a:ln>
          <a:effectLst>
            <a:outerShdw blurRad="190500" dist="38100" dir="5400000" algn="t" rotWithShape="0">
              <a:prstClr val="black">
                <a:alpha val="13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aphicFrame macro="">
        <xdr:nvGraphicFramePr>
          <xdr:cNvPr id="18" name="Chart 33">
            <a:extLst>
              <a:ext uri="{FF2B5EF4-FFF2-40B4-BE49-F238E27FC236}">
                <a16:creationId xmlns:a16="http://schemas.microsoft.com/office/drawing/2014/main" id="{0BCAC055-C37C-DBDE-B402-FB30A9113AE4}"/>
              </a:ext>
            </a:extLst>
          </xdr:cNvPr>
          <xdr:cNvGraphicFramePr>
            <a:graphicFrameLocks/>
          </xdr:cNvGraphicFramePr>
        </xdr:nvGraphicFramePr>
        <xdr:xfrm>
          <a:off x="419100" y="4818235"/>
          <a:ext cx="4330800" cy="1803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sp macro="" textlink="'데이터 입력'!E2">
        <xdr:nvSpPr>
          <xdr:cNvPr id="32" name="TextBox 31">
            <a:extLst>
              <a:ext uri="{FF2B5EF4-FFF2-40B4-BE49-F238E27FC236}">
                <a16:creationId xmlns:a16="http://schemas.microsoft.com/office/drawing/2014/main" id="{91B15417-FFBF-47EB-BA2A-85470780B6F3}"/>
              </a:ext>
            </a:extLst>
          </xdr:cNvPr>
          <xdr:cNvSpPr txBox="1"/>
        </xdr:nvSpPr>
        <xdr:spPr>
          <a:xfrm>
            <a:off x="533399" y="4543686"/>
            <a:ext cx="1000125" cy="2670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36000" rIns="0" bIns="36000" rtlCol="0" anchor="t">
            <a:noAutofit/>
          </a:bodyPr>
          <a:lstStyle/>
          <a:p>
            <a:fld id="{002920AB-1C38-4667-9213-F2F68409CB4B}" type="TxLink">
              <a:rPr lang="en-US" altLang="en-US" sz="1050" b="1" i="0" u="none" strike="noStrike">
                <a:solidFill>
                  <a:schemeClr val="bg2">
                    <a:lumMod val="25000"/>
                  </a:schemeClr>
                </a:solidFill>
                <a:latin typeface="+mj-ea"/>
                <a:ea typeface="+mj-ea"/>
                <a:cs typeface="Calibri"/>
              </a:rPr>
              <a:pPr/>
              <a:t>2023 1분기</a:t>
            </a:fld>
            <a:endParaRPr lang="en-GB" sz="100">
              <a:solidFill>
                <a:schemeClr val="bg2">
                  <a:lumMod val="25000"/>
                </a:schemeClr>
              </a:solidFill>
              <a:latin typeface="+mj-ea"/>
              <a:ea typeface="+mj-ea"/>
            </a:endParaRPr>
          </a:p>
        </xdr:txBody>
      </xdr:sp>
    </xdr:grpSp>
    <xdr:clientData/>
  </xdr:twoCellAnchor>
  <xdr:twoCellAnchor editAs="absolute">
    <xdr:from>
      <xdr:col>8</xdr:col>
      <xdr:colOff>180975</xdr:colOff>
      <xdr:row>16</xdr:row>
      <xdr:rowOff>66687</xdr:rowOff>
    </xdr:from>
    <xdr:to>
      <xdr:col>12</xdr:col>
      <xdr:colOff>1120875</xdr:colOff>
      <xdr:row>23</xdr:row>
      <xdr:rowOff>314329</xdr:rowOff>
    </xdr:to>
    <xdr:grpSp>
      <xdr:nvGrpSpPr>
        <xdr:cNvPr id="35" name="그룹 34">
          <a:extLst>
            <a:ext uri="{FF2B5EF4-FFF2-40B4-BE49-F238E27FC236}">
              <a16:creationId xmlns:a16="http://schemas.microsoft.com/office/drawing/2014/main" id="{4DC623FB-BD5E-474B-988B-97D041DF1932}"/>
            </a:ext>
          </a:extLst>
        </xdr:cNvPr>
        <xdr:cNvGrpSpPr/>
      </xdr:nvGrpSpPr>
      <xdr:grpSpPr>
        <a:xfrm>
          <a:off x="6038850" y="4752987"/>
          <a:ext cx="4330800" cy="2105017"/>
          <a:chOff x="6057900" y="4387404"/>
          <a:chExt cx="4330800" cy="2235823"/>
        </a:xfrm>
      </xdr:grpSpPr>
      <xdr:graphicFrame macro="">
        <xdr:nvGraphicFramePr>
          <xdr:cNvPr id="13" name="Chart 28">
            <a:extLst>
              <a:ext uri="{FF2B5EF4-FFF2-40B4-BE49-F238E27FC236}">
                <a16:creationId xmlns:a16="http://schemas.microsoft.com/office/drawing/2014/main" id="{276C216E-CEE2-3DEA-F732-305E96F037CD}"/>
              </a:ext>
            </a:extLst>
          </xdr:cNvPr>
          <xdr:cNvGraphicFramePr>
            <a:graphicFrameLocks/>
          </xdr:cNvGraphicFramePr>
        </xdr:nvGraphicFramePr>
        <xdr:xfrm>
          <a:off x="6057900" y="4458582"/>
          <a:ext cx="4330800" cy="216464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'데이터 입력'!E2">
        <xdr:nvSpPr>
          <xdr:cNvPr id="34" name="TextBox 33">
            <a:extLst>
              <a:ext uri="{FF2B5EF4-FFF2-40B4-BE49-F238E27FC236}">
                <a16:creationId xmlns:a16="http://schemas.microsoft.com/office/drawing/2014/main" id="{FA34EAA7-595A-446D-B3FC-7DB9A1696F12}"/>
              </a:ext>
            </a:extLst>
          </xdr:cNvPr>
          <xdr:cNvSpPr txBox="1"/>
        </xdr:nvSpPr>
        <xdr:spPr>
          <a:xfrm>
            <a:off x="6143625" y="4387404"/>
            <a:ext cx="914400" cy="26705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36000" rIns="0" bIns="36000" rtlCol="0" anchor="t">
            <a:noAutofit/>
          </a:bodyPr>
          <a:lstStyle/>
          <a:p>
            <a:fld id="{002920AB-1C38-4667-9213-F2F68409CB4B}" type="TxLink">
              <a:rPr lang="en-US" altLang="en-US" sz="1050" b="1" i="0" u="none" strike="noStrike">
                <a:solidFill>
                  <a:schemeClr val="bg2">
                    <a:lumMod val="25000"/>
                  </a:schemeClr>
                </a:solidFill>
                <a:latin typeface="+mj-ea"/>
                <a:ea typeface="+mj-ea"/>
                <a:cs typeface="Calibri"/>
              </a:rPr>
              <a:pPr/>
              <a:t>2023 1분기</a:t>
            </a:fld>
            <a:endParaRPr lang="en-GB" sz="100">
              <a:solidFill>
                <a:schemeClr val="bg2">
                  <a:lumMod val="25000"/>
                </a:schemeClr>
              </a:solidFill>
              <a:latin typeface="+mj-ea"/>
              <a:ea typeface="+mj-ea"/>
            </a:endParaRPr>
          </a:p>
        </xdr:txBody>
      </xdr:sp>
    </xdr:grpSp>
    <xdr:clientData/>
  </xdr:twoCellAnchor>
  <xdr:twoCellAnchor editAs="absolute">
    <xdr:from>
      <xdr:col>1</xdr:col>
      <xdr:colOff>161926</xdr:colOff>
      <xdr:row>26</xdr:row>
      <xdr:rowOff>342900</xdr:rowOff>
    </xdr:from>
    <xdr:to>
      <xdr:col>3</xdr:col>
      <xdr:colOff>704400</xdr:colOff>
      <xdr:row>30</xdr:row>
      <xdr:rowOff>28575</xdr:rowOff>
    </xdr:to>
    <xdr:grpSp>
      <xdr:nvGrpSpPr>
        <xdr:cNvPr id="70" name="그룹 69">
          <a:extLst>
            <a:ext uri="{FF2B5EF4-FFF2-40B4-BE49-F238E27FC236}">
              <a16:creationId xmlns:a16="http://schemas.microsoft.com/office/drawing/2014/main" id="{0F7AEC28-13AC-4DFD-AE72-9024EDA079C0}"/>
            </a:ext>
          </a:extLst>
        </xdr:cNvPr>
        <xdr:cNvGrpSpPr/>
      </xdr:nvGrpSpPr>
      <xdr:grpSpPr>
        <a:xfrm>
          <a:off x="352426" y="8077200"/>
          <a:ext cx="2237924" cy="1209675"/>
          <a:chOff x="361951" y="8010525"/>
          <a:chExt cx="2237924" cy="1209675"/>
        </a:xfrm>
      </xdr:grpSpPr>
      <xdr:sp macro="" textlink="'데이터 입력'!E14">
        <xdr:nvSpPr>
          <xdr:cNvPr id="42" name="모서리가 둥근 직사각형 35">
            <a:extLst>
              <a:ext uri="{FF2B5EF4-FFF2-40B4-BE49-F238E27FC236}">
                <a16:creationId xmlns:a16="http://schemas.microsoft.com/office/drawing/2014/main" id="{DFC489D5-9A67-4416-BDCE-5556FFF146C1}"/>
              </a:ext>
            </a:extLst>
          </xdr:cNvPr>
          <xdr:cNvSpPr/>
        </xdr:nvSpPr>
        <xdr:spPr>
          <a:xfrm>
            <a:off x="371475" y="8401050"/>
            <a:ext cx="2228400" cy="819150"/>
          </a:xfrm>
          <a:prstGeom prst="roundRect">
            <a:avLst>
              <a:gd name="adj" fmla="val 3140"/>
            </a:avLst>
          </a:prstGeom>
          <a:solidFill>
            <a:schemeClr val="bg1"/>
          </a:solidFill>
          <a:ln w="28575">
            <a:solidFill>
              <a:schemeClr val="bg2">
                <a:lumMod val="90000"/>
              </a:schemeClr>
            </a:solidFill>
          </a:ln>
          <a:effectLst>
            <a:outerShdw blurRad="190500" dist="38100" dir="5400000" algn="t" rotWithShape="0">
              <a:prstClr val="black">
                <a:alpha val="13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FCE9AD6-15BE-4498-9D8E-084F3057F678}" type="TxLink">
              <a:rPr lang="en-US" altLang="en-US" sz="1600" b="1" i="0" u="none" strike="noStrike">
                <a:solidFill>
                  <a:schemeClr val="tx1"/>
                </a:solidFill>
                <a:latin typeface="+mj-ea"/>
                <a:ea typeface="+mj-ea"/>
                <a:cs typeface="Calibri"/>
              </a:rPr>
              <a:pPr algn="ctr"/>
              <a:t>₩ 3,841,000.00</a:t>
            </a:fld>
            <a:endParaRPr lang="ko-KR" altLang="en-US" sz="1400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" textlink="">
        <xdr:nvSpPr>
          <xdr:cNvPr id="43" name="모서리가 둥근 직사각형 35">
            <a:extLst>
              <a:ext uri="{FF2B5EF4-FFF2-40B4-BE49-F238E27FC236}">
                <a16:creationId xmlns:a16="http://schemas.microsoft.com/office/drawing/2014/main" id="{6D200BE1-AB27-4379-8F25-F779001AAA3C}"/>
              </a:ext>
            </a:extLst>
          </xdr:cNvPr>
          <xdr:cNvSpPr/>
        </xdr:nvSpPr>
        <xdr:spPr>
          <a:xfrm>
            <a:off x="361951" y="8010525"/>
            <a:ext cx="2228400" cy="238125"/>
          </a:xfrm>
          <a:prstGeom prst="roundRect">
            <a:avLst>
              <a:gd name="adj" fmla="val 3140"/>
            </a:avLst>
          </a:prstGeom>
          <a:noFill/>
          <a:ln>
            <a:noFill/>
          </a:ln>
          <a:effectLst>
            <a:outerShdw blurRad="190500" dist="38100" dir="5400000" algn="t" rotWithShape="0">
              <a:prstClr val="black">
                <a:alpha val="13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100" b="1">
                <a:solidFill>
                  <a:schemeClr val="tx1"/>
                </a:solidFill>
                <a:latin typeface="+mj-ea"/>
                <a:ea typeface="+mj-ea"/>
              </a:rPr>
              <a:t>연간 총 수익</a:t>
            </a:r>
          </a:p>
        </xdr:txBody>
      </xdr:sp>
    </xdr:grpSp>
    <xdr:clientData/>
  </xdr:twoCellAnchor>
  <xdr:twoCellAnchor editAs="absolute">
    <xdr:from>
      <xdr:col>3</xdr:col>
      <xdr:colOff>1104900</xdr:colOff>
      <xdr:row>26</xdr:row>
      <xdr:rowOff>342900</xdr:rowOff>
    </xdr:from>
    <xdr:to>
      <xdr:col>6</xdr:col>
      <xdr:colOff>390525</xdr:colOff>
      <xdr:row>30</xdr:row>
      <xdr:rowOff>28575</xdr:rowOff>
    </xdr:to>
    <xdr:grpSp>
      <xdr:nvGrpSpPr>
        <xdr:cNvPr id="71" name="그룹 70">
          <a:extLst>
            <a:ext uri="{FF2B5EF4-FFF2-40B4-BE49-F238E27FC236}">
              <a16:creationId xmlns:a16="http://schemas.microsoft.com/office/drawing/2014/main" id="{0D9BCD74-9405-40D4-BFF5-E86D9EEDD442}"/>
            </a:ext>
          </a:extLst>
        </xdr:cNvPr>
        <xdr:cNvGrpSpPr/>
      </xdr:nvGrpSpPr>
      <xdr:grpSpPr>
        <a:xfrm>
          <a:off x="2990850" y="8077200"/>
          <a:ext cx="2247900" cy="1209675"/>
          <a:chOff x="3000375" y="8010525"/>
          <a:chExt cx="2247900" cy="1209675"/>
        </a:xfrm>
      </xdr:grpSpPr>
      <xdr:sp macro="" textlink="">
        <xdr:nvSpPr>
          <xdr:cNvPr id="44" name="모서리가 둥근 직사각형 35">
            <a:extLst>
              <a:ext uri="{FF2B5EF4-FFF2-40B4-BE49-F238E27FC236}">
                <a16:creationId xmlns:a16="http://schemas.microsoft.com/office/drawing/2014/main" id="{3F2FE780-0012-4F8B-AE48-2B82BE7C624F}"/>
              </a:ext>
            </a:extLst>
          </xdr:cNvPr>
          <xdr:cNvSpPr/>
        </xdr:nvSpPr>
        <xdr:spPr>
          <a:xfrm>
            <a:off x="3019424" y="8010525"/>
            <a:ext cx="2228851" cy="238125"/>
          </a:xfrm>
          <a:prstGeom prst="roundRect">
            <a:avLst>
              <a:gd name="adj" fmla="val 3140"/>
            </a:avLst>
          </a:prstGeom>
          <a:noFill/>
          <a:ln>
            <a:noFill/>
          </a:ln>
          <a:effectLst>
            <a:outerShdw blurRad="190500" dist="38100" dir="5400000" algn="t" rotWithShape="0">
              <a:prstClr val="black">
                <a:alpha val="13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100" b="1">
                <a:solidFill>
                  <a:schemeClr val="tx1"/>
                </a:solidFill>
                <a:latin typeface="+mj-ea"/>
                <a:ea typeface="+mj-ea"/>
              </a:rPr>
              <a:t>연간 총 고객 수</a:t>
            </a:r>
          </a:p>
        </xdr:txBody>
      </xdr:sp>
      <xdr:sp macro="" textlink="'데이터 입력'!E15">
        <xdr:nvSpPr>
          <xdr:cNvPr id="47" name="모서리가 둥근 직사각형 35">
            <a:extLst>
              <a:ext uri="{FF2B5EF4-FFF2-40B4-BE49-F238E27FC236}">
                <a16:creationId xmlns:a16="http://schemas.microsoft.com/office/drawing/2014/main" id="{668C6A7B-DF32-4E1C-BB7D-C6B337C1E539}"/>
              </a:ext>
            </a:extLst>
          </xdr:cNvPr>
          <xdr:cNvSpPr/>
        </xdr:nvSpPr>
        <xdr:spPr>
          <a:xfrm>
            <a:off x="3000375" y="8401050"/>
            <a:ext cx="2228400" cy="819150"/>
          </a:xfrm>
          <a:prstGeom prst="roundRect">
            <a:avLst>
              <a:gd name="adj" fmla="val 3140"/>
            </a:avLst>
          </a:prstGeom>
          <a:solidFill>
            <a:schemeClr val="bg1"/>
          </a:solidFill>
          <a:ln w="28575">
            <a:solidFill>
              <a:schemeClr val="bg1">
                <a:lumMod val="85000"/>
              </a:schemeClr>
            </a:solidFill>
          </a:ln>
          <a:effectLst>
            <a:outerShdw blurRad="190500" dist="38100" dir="5400000" algn="t" rotWithShape="0">
              <a:prstClr val="black">
                <a:alpha val="13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2BAF3DAC-1DA0-4DF8-9654-8B686B8AA90F}" type="TxLink">
              <a:rPr lang="en-US" altLang="en-US" sz="1600" b="1" i="0" u="none" strike="noStrike">
                <a:solidFill>
                  <a:schemeClr val="tx1"/>
                </a:solidFill>
                <a:latin typeface="+mj-ea"/>
                <a:ea typeface="+mj-ea"/>
                <a:cs typeface="Calibri"/>
              </a:rPr>
              <a:pPr algn="ctr"/>
              <a:t>1,901</a:t>
            </a:fld>
            <a:endParaRPr lang="ko-KR" altLang="en-US" sz="2000">
              <a:solidFill>
                <a:schemeClr val="tx1"/>
              </a:solidFill>
              <a:latin typeface="+mj-ea"/>
              <a:ea typeface="+mj-ea"/>
            </a:endParaRPr>
          </a:p>
        </xdr:txBody>
      </xdr:sp>
    </xdr:grpSp>
    <xdr:clientData/>
  </xdr:twoCellAnchor>
  <xdr:twoCellAnchor editAs="absolute">
    <xdr:from>
      <xdr:col>7</xdr:col>
      <xdr:colOff>409575</xdr:colOff>
      <xdr:row>26</xdr:row>
      <xdr:rowOff>342900</xdr:rowOff>
    </xdr:from>
    <xdr:to>
      <xdr:col>10</xdr:col>
      <xdr:colOff>361500</xdr:colOff>
      <xdr:row>30</xdr:row>
      <xdr:rowOff>28575</xdr:rowOff>
    </xdr:to>
    <xdr:grpSp>
      <xdr:nvGrpSpPr>
        <xdr:cNvPr id="72" name="그룹 71">
          <a:extLst>
            <a:ext uri="{FF2B5EF4-FFF2-40B4-BE49-F238E27FC236}">
              <a16:creationId xmlns:a16="http://schemas.microsoft.com/office/drawing/2014/main" id="{A5A98BDF-A437-46BE-80AE-104E5794D834}"/>
            </a:ext>
          </a:extLst>
        </xdr:cNvPr>
        <xdr:cNvGrpSpPr/>
      </xdr:nvGrpSpPr>
      <xdr:grpSpPr>
        <a:xfrm>
          <a:off x="5686425" y="8077200"/>
          <a:ext cx="2228400" cy="1209675"/>
          <a:chOff x="5695950" y="8010525"/>
          <a:chExt cx="2228400" cy="1209675"/>
        </a:xfrm>
      </xdr:grpSpPr>
      <xdr:sp macro="" textlink="">
        <xdr:nvSpPr>
          <xdr:cNvPr id="45" name="모서리가 둥근 직사각형 35">
            <a:extLst>
              <a:ext uri="{FF2B5EF4-FFF2-40B4-BE49-F238E27FC236}">
                <a16:creationId xmlns:a16="http://schemas.microsoft.com/office/drawing/2014/main" id="{B5674A3D-595C-47E3-930E-9508F13DDA83}"/>
              </a:ext>
            </a:extLst>
          </xdr:cNvPr>
          <xdr:cNvSpPr/>
        </xdr:nvSpPr>
        <xdr:spPr>
          <a:xfrm>
            <a:off x="5695950" y="8010525"/>
            <a:ext cx="2228400" cy="238125"/>
          </a:xfrm>
          <a:prstGeom prst="roundRect">
            <a:avLst>
              <a:gd name="adj" fmla="val 3140"/>
            </a:avLst>
          </a:prstGeom>
          <a:noFill/>
          <a:ln>
            <a:noFill/>
          </a:ln>
          <a:effectLst>
            <a:outerShdw blurRad="190500" dist="38100" dir="5400000" algn="t" rotWithShape="0">
              <a:prstClr val="black">
                <a:alpha val="13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100" b="1">
                <a:solidFill>
                  <a:schemeClr val="tx1"/>
                </a:solidFill>
                <a:latin typeface="+mj-ea"/>
                <a:ea typeface="+mj-ea"/>
              </a:rPr>
              <a:t>연간 신규 고객 수</a:t>
            </a:r>
          </a:p>
        </xdr:txBody>
      </xdr:sp>
      <xdr:sp macro="" textlink="'데이터 입력'!E16">
        <xdr:nvSpPr>
          <xdr:cNvPr id="48" name="모서리가 둥근 직사각형 35">
            <a:extLst>
              <a:ext uri="{FF2B5EF4-FFF2-40B4-BE49-F238E27FC236}">
                <a16:creationId xmlns:a16="http://schemas.microsoft.com/office/drawing/2014/main" id="{F8B614FA-A6D9-467C-AA2D-48C3FD89A80E}"/>
              </a:ext>
            </a:extLst>
          </xdr:cNvPr>
          <xdr:cNvSpPr/>
        </xdr:nvSpPr>
        <xdr:spPr>
          <a:xfrm>
            <a:off x="5695950" y="8401050"/>
            <a:ext cx="2228400" cy="819150"/>
          </a:xfrm>
          <a:prstGeom prst="roundRect">
            <a:avLst>
              <a:gd name="adj" fmla="val 3140"/>
            </a:avLst>
          </a:prstGeom>
          <a:solidFill>
            <a:schemeClr val="bg1"/>
          </a:solidFill>
          <a:ln w="28575">
            <a:solidFill>
              <a:schemeClr val="accent5">
                <a:lumMod val="20000"/>
                <a:lumOff val="80000"/>
              </a:schemeClr>
            </a:solidFill>
          </a:ln>
          <a:effectLst>
            <a:outerShdw blurRad="190500" dist="38100" dir="5400000" algn="t" rotWithShape="0">
              <a:prstClr val="black">
                <a:alpha val="13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4BE001A-5BC6-4716-AC7C-46763CE091E0}" type="TxLink">
              <a:rPr lang="en-US" altLang="en-US" sz="1600" b="1" i="0" u="none" strike="noStrike">
                <a:solidFill>
                  <a:schemeClr val="tx1"/>
                </a:solidFill>
                <a:latin typeface="+mj-ea"/>
                <a:ea typeface="+mj-ea"/>
                <a:cs typeface="Calibri"/>
              </a:rPr>
              <a:pPr algn="ctr"/>
              <a:t>525</a:t>
            </a:fld>
            <a:endParaRPr lang="ko-KR" altLang="en-US" sz="3200">
              <a:solidFill>
                <a:schemeClr val="tx1"/>
              </a:solidFill>
              <a:latin typeface="+mj-ea"/>
              <a:ea typeface="+mj-ea"/>
            </a:endParaRPr>
          </a:p>
        </xdr:txBody>
      </xdr:sp>
    </xdr:grpSp>
    <xdr:clientData/>
  </xdr:twoCellAnchor>
  <xdr:twoCellAnchor editAs="absolute">
    <xdr:from>
      <xdr:col>10</xdr:col>
      <xdr:colOff>809623</xdr:colOff>
      <xdr:row>26</xdr:row>
      <xdr:rowOff>342900</xdr:rowOff>
    </xdr:from>
    <xdr:to>
      <xdr:col>13</xdr:col>
      <xdr:colOff>75750</xdr:colOff>
      <xdr:row>30</xdr:row>
      <xdr:rowOff>28575</xdr:rowOff>
    </xdr:to>
    <xdr:grpSp>
      <xdr:nvGrpSpPr>
        <xdr:cNvPr id="73" name="그룹 72">
          <a:extLst>
            <a:ext uri="{FF2B5EF4-FFF2-40B4-BE49-F238E27FC236}">
              <a16:creationId xmlns:a16="http://schemas.microsoft.com/office/drawing/2014/main" id="{A011CD85-7E1E-4D0D-86FD-3D8732D2FE26}"/>
            </a:ext>
          </a:extLst>
        </xdr:cNvPr>
        <xdr:cNvGrpSpPr/>
      </xdr:nvGrpSpPr>
      <xdr:grpSpPr>
        <a:xfrm>
          <a:off x="8362948" y="8077200"/>
          <a:ext cx="2228402" cy="1209675"/>
          <a:chOff x="8372473" y="8010525"/>
          <a:chExt cx="2228402" cy="1209675"/>
        </a:xfrm>
      </xdr:grpSpPr>
      <xdr:sp macro="" textlink="">
        <xdr:nvSpPr>
          <xdr:cNvPr id="46" name="모서리가 둥근 직사각형 35">
            <a:extLst>
              <a:ext uri="{FF2B5EF4-FFF2-40B4-BE49-F238E27FC236}">
                <a16:creationId xmlns:a16="http://schemas.microsoft.com/office/drawing/2014/main" id="{4A4268F5-0A72-48BB-A5AF-27C4FCE643D5}"/>
              </a:ext>
            </a:extLst>
          </xdr:cNvPr>
          <xdr:cNvSpPr/>
        </xdr:nvSpPr>
        <xdr:spPr>
          <a:xfrm>
            <a:off x="8372473" y="8010525"/>
            <a:ext cx="2228400" cy="238125"/>
          </a:xfrm>
          <a:prstGeom prst="roundRect">
            <a:avLst>
              <a:gd name="adj" fmla="val 3140"/>
            </a:avLst>
          </a:prstGeom>
          <a:noFill/>
          <a:ln>
            <a:noFill/>
          </a:ln>
          <a:effectLst>
            <a:outerShdw blurRad="190500" dist="38100" dir="5400000" algn="t" rotWithShape="0">
              <a:prstClr val="black">
                <a:alpha val="13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100" b="1">
                <a:solidFill>
                  <a:schemeClr val="tx1"/>
                </a:solidFill>
                <a:latin typeface="+mj-ea"/>
                <a:ea typeface="+mj-ea"/>
              </a:rPr>
              <a:t>고객 당 수익</a:t>
            </a:r>
          </a:p>
        </xdr:txBody>
      </xdr:sp>
      <xdr:sp macro="" textlink="'데이터 입력'!E17">
        <xdr:nvSpPr>
          <xdr:cNvPr id="49" name="모서리가 둥근 직사각형 35">
            <a:extLst>
              <a:ext uri="{FF2B5EF4-FFF2-40B4-BE49-F238E27FC236}">
                <a16:creationId xmlns:a16="http://schemas.microsoft.com/office/drawing/2014/main" id="{9E0A6119-006E-4ED0-B26D-EA002350C92A}"/>
              </a:ext>
            </a:extLst>
          </xdr:cNvPr>
          <xdr:cNvSpPr/>
        </xdr:nvSpPr>
        <xdr:spPr>
          <a:xfrm>
            <a:off x="8372475" y="8401050"/>
            <a:ext cx="2228400" cy="819150"/>
          </a:xfrm>
          <a:prstGeom prst="roundRect">
            <a:avLst>
              <a:gd name="adj" fmla="val 3140"/>
            </a:avLst>
          </a:prstGeom>
          <a:solidFill>
            <a:schemeClr val="bg1"/>
          </a:solidFill>
          <a:ln w="28575">
            <a:solidFill>
              <a:schemeClr val="bg1">
                <a:lumMod val="85000"/>
              </a:schemeClr>
            </a:solidFill>
          </a:ln>
          <a:effectLst>
            <a:outerShdw blurRad="190500" dist="38100" dir="5400000" algn="t" rotWithShape="0">
              <a:prstClr val="black">
                <a:alpha val="13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9F712F3-A738-42BB-AE04-9223EB20ABC0}" type="TxLink">
              <a:rPr lang="en-US" altLang="en-US" sz="1600" b="1" i="0" u="none" strike="noStrike">
                <a:solidFill>
                  <a:schemeClr val="tx1"/>
                </a:solidFill>
                <a:latin typeface="+mj-ea"/>
                <a:ea typeface="+mj-ea"/>
                <a:cs typeface="Calibri"/>
              </a:rPr>
              <a:pPr algn="ctr"/>
              <a:t>₩ 2,020.52</a:t>
            </a:fld>
            <a:endParaRPr lang="ko-KR" altLang="en-US" sz="4400">
              <a:solidFill>
                <a:schemeClr val="tx1"/>
              </a:solidFill>
              <a:latin typeface="+mj-ea"/>
              <a:ea typeface="+mj-ea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사용자 지정 123">
      <a:dk1>
        <a:srgbClr val="404040"/>
      </a:dk1>
      <a:lt1>
        <a:srgbClr val="FFFFFF"/>
      </a:lt1>
      <a:dk2>
        <a:srgbClr val="FFF3F3"/>
      </a:dk2>
      <a:lt2>
        <a:srgbClr val="ECF2F8"/>
      </a:lt2>
      <a:accent1>
        <a:srgbClr val="7030A0"/>
      </a:accent1>
      <a:accent2>
        <a:srgbClr val="DDE8E8"/>
      </a:accent2>
      <a:accent3>
        <a:srgbClr val="838383"/>
      </a:accent3>
      <a:accent4>
        <a:srgbClr val="C00000"/>
      </a:accent4>
      <a:accent5>
        <a:srgbClr val="FFC000"/>
      </a:accent5>
      <a:accent6>
        <a:srgbClr val="FFFFFF"/>
      </a:accent6>
      <a:hlink>
        <a:srgbClr val="FEFFFF"/>
      </a:hlink>
      <a:folHlink>
        <a:srgbClr val="FEFFF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7E554-A95D-4E0B-A8D7-E62B803A56E1}">
  <sheetPr>
    <pageSetUpPr fitToPage="1"/>
  </sheetPr>
  <dimension ref="A1:O35"/>
  <sheetViews>
    <sheetView showGridLines="0" showRowColHeaders="0" zoomScaleNormal="100" workbookViewId="0">
      <selection activeCell="M2" sqref="M2"/>
    </sheetView>
  </sheetViews>
  <sheetFormatPr defaultColWidth="8.875" defaultRowHeight="16.5" x14ac:dyDescent="0.3"/>
  <cols>
    <col min="1" max="1" width="2.5" style="10" customWidth="1"/>
    <col min="2" max="2" width="16.625" style="10" customWidth="1"/>
    <col min="3" max="3" width="5.625" style="10" customWidth="1"/>
    <col min="4" max="4" width="16.625" style="10" customWidth="1"/>
    <col min="5" max="5" width="5.625" style="10" customWidth="1"/>
    <col min="6" max="6" width="16.625" style="10" customWidth="1"/>
    <col min="7" max="7" width="5.625" style="10" customWidth="1"/>
    <col min="8" max="8" width="7.625" style="10" customWidth="1"/>
    <col min="9" max="9" width="16.625" style="10" customWidth="1"/>
    <col min="10" max="10" width="5.625" style="10" customWidth="1"/>
    <col min="11" max="11" width="16.625" style="10" customWidth="1"/>
    <col min="12" max="12" width="5.625" style="10" customWidth="1"/>
    <col min="13" max="13" width="16.625" style="10" customWidth="1"/>
    <col min="14" max="14" width="8.125" style="10" customWidth="1"/>
    <col min="15" max="15" width="94.375" style="10" customWidth="1"/>
    <col min="16" max="16384" width="8.875" style="10"/>
  </cols>
  <sheetData>
    <row r="1" spans="1:15" ht="11.25" customHeight="1" x14ac:dyDescent="0.3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ht="50.1" customHeight="1" x14ac:dyDescent="0.3">
      <c r="A2" s="9"/>
      <c r="B2" s="129" t="s">
        <v>59</v>
      </c>
      <c r="C2" s="129"/>
      <c r="D2" s="129"/>
      <c r="E2" s="129"/>
      <c r="F2" s="9"/>
      <c r="G2" s="9"/>
      <c r="H2" s="9"/>
      <c r="I2" s="11"/>
      <c r="J2" s="11"/>
      <c r="K2" s="130" t="s">
        <v>58</v>
      </c>
      <c r="L2" s="130"/>
      <c r="M2" s="26" t="s">
        <v>0</v>
      </c>
      <c r="N2" s="9"/>
      <c r="O2" s="9"/>
    </row>
    <row r="3" spans="1:15" ht="21.6" customHeight="1" x14ac:dyDescent="0.3">
      <c r="A3" s="9"/>
      <c r="B3" s="9"/>
      <c r="C3" s="9"/>
      <c r="D3" s="9"/>
      <c r="E3" s="9"/>
      <c r="F3" s="9"/>
      <c r="G3" s="9"/>
      <c r="H3" s="9"/>
      <c r="O3" s="9"/>
    </row>
    <row r="4" spans="1:15" ht="20.100000000000001" customHeight="1" x14ac:dyDescent="0.3">
      <c r="A4" s="9"/>
      <c r="B4" s="131" t="s">
        <v>11</v>
      </c>
      <c r="C4" s="131"/>
      <c r="D4" s="131"/>
      <c r="E4" s="12"/>
      <c r="F4" s="12"/>
      <c r="G4" s="12"/>
      <c r="I4" s="131" t="s">
        <v>83</v>
      </c>
      <c r="J4" s="131"/>
      <c r="K4" s="131"/>
      <c r="L4" s="12"/>
      <c r="M4" s="12"/>
      <c r="N4" s="12"/>
      <c r="O4" s="9"/>
    </row>
    <row r="5" spans="1:15" ht="19.149999999999999" customHeight="1" x14ac:dyDescent="0.3">
      <c r="A5" s="9"/>
      <c r="D5" s="12"/>
      <c r="E5" s="12"/>
      <c r="F5" s="12"/>
      <c r="G5" s="12"/>
      <c r="J5" s="12"/>
      <c r="K5" s="12"/>
      <c r="L5" s="12"/>
      <c r="M5" s="12"/>
      <c r="N5" s="12"/>
      <c r="O5" s="9"/>
    </row>
    <row r="6" spans="1:15" x14ac:dyDescent="0.3">
      <c r="A6" s="9"/>
      <c r="B6" s="13"/>
      <c r="C6" s="12"/>
      <c r="D6" s="12"/>
      <c r="E6" s="12"/>
      <c r="F6" s="12"/>
      <c r="G6" s="12"/>
      <c r="I6" s="13"/>
      <c r="J6" s="12"/>
      <c r="K6" s="12"/>
      <c r="L6" s="12"/>
      <c r="M6" s="12"/>
      <c r="N6" s="12"/>
      <c r="O6" s="9"/>
    </row>
    <row r="7" spans="1:15" ht="31.9" customHeight="1" x14ac:dyDescent="0.3">
      <c r="A7" s="9"/>
      <c r="D7" s="12"/>
      <c r="E7" s="12"/>
      <c r="F7" s="12"/>
      <c r="G7" s="12"/>
      <c r="J7" s="12"/>
      <c r="L7" s="12"/>
      <c r="M7" s="12"/>
      <c r="N7" s="12"/>
      <c r="O7" s="9"/>
    </row>
    <row r="8" spans="1:15" ht="8.4499999999999993" customHeight="1" x14ac:dyDescent="0.3">
      <c r="A8" s="9"/>
      <c r="B8" s="14"/>
      <c r="C8" s="13"/>
      <c r="D8" s="12"/>
      <c r="E8" s="12"/>
      <c r="F8" s="12"/>
      <c r="G8" s="12"/>
      <c r="I8" s="15"/>
      <c r="J8" s="12"/>
      <c r="K8" s="13"/>
      <c r="L8" s="12"/>
      <c r="M8" s="12"/>
      <c r="N8" s="12"/>
      <c r="O8" s="9"/>
    </row>
    <row r="9" spans="1:15" ht="31.9" customHeight="1" x14ac:dyDescent="0.3">
      <c r="A9" s="9"/>
      <c r="D9" s="12"/>
      <c r="E9" s="12"/>
      <c r="F9" s="12"/>
      <c r="G9" s="12"/>
      <c r="J9" s="12"/>
      <c r="L9" s="12"/>
      <c r="M9" s="12"/>
      <c r="N9" s="12"/>
      <c r="O9" s="9"/>
    </row>
    <row r="10" spans="1:15" ht="8.4499999999999993" customHeight="1" x14ac:dyDescent="0.3">
      <c r="A10" s="9"/>
      <c r="B10" s="14"/>
      <c r="C10" s="13"/>
      <c r="D10" s="12"/>
      <c r="E10" s="12"/>
      <c r="F10" s="12"/>
      <c r="G10" s="12"/>
      <c r="I10" s="15"/>
      <c r="J10" s="12"/>
      <c r="K10" s="13"/>
      <c r="L10" s="12"/>
      <c r="M10" s="12"/>
      <c r="N10" s="12"/>
      <c r="O10" s="9"/>
    </row>
    <row r="11" spans="1:15" ht="31.9" customHeight="1" x14ac:dyDescent="0.3">
      <c r="A11" s="9"/>
      <c r="D11" s="12"/>
      <c r="E11" s="12"/>
      <c r="F11" s="12"/>
      <c r="G11" s="12"/>
      <c r="J11" s="12"/>
      <c r="L11" s="12"/>
      <c r="M11" s="12"/>
      <c r="N11" s="12"/>
      <c r="O11" s="9"/>
    </row>
    <row r="12" spans="1:15" ht="27" customHeight="1" x14ac:dyDescent="0.3">
      <c r="A12" s="9"/>
      <c r="B12" s="12"/>
      <c r="C12" s="12"/>
      <c r="D12" s="12"/>
      <c r="E12" s="12"/>
      <c r="F12" s="12"/>
      <c r="G12" s="12"/>
      <c r="I12" s="12"/>
      <c r="J12" s="12"/>
      <c r="K12" s="12"/>
      <c r="L12" s="12"/>
      <c r="M12" s="12"/>
      <c r="N12" s="12"/>
      <c r="O12" s="9"/>
    </row>
    <row r="13" spans="1:15" ht="30" customHeight="1" x14ac:dyDescent="0.25">
      <c r="A13" s="9"/>
      <c r="B13" s="124" t="s">
        <v>63</v>
      </c>
      <c r="C13" s="125"/>
      <c r="D13" s="125" t="s">
        <v>13</v>
      </c>
      <c r="E13" s="125"/>
      <c r="F13" s="125" t="s">
        <v>82</v>
      </c>
      <c r="G13" s="17"/>
      <c r="H13" s="17"/>
      <c r="I13" s="125" t="s">
        <v>62</v>
      </c>
      <c r="J13" s="124"/>
      <c r="K13" s="125" t="s">
        <v>61</v>
      </c>
      <c r="L13" s="124"/>
      <c r="M13" s="125" t="s">
        <v>81</v>
      </c>
      <c r="N13" s="12"/>
      <c r="O13" s="9"/>
    </row>
    <row r="14" spans="1:15" s="19" customFormat="1" ht="30" customHeight="1" x14ac:dyDescent="0.3">
      <c r="A14" s="18"/>
      <c r="B14" s="63">
        <f>SUM('데이터 입력'!C12:E12)</f>
        <v>988000</v>
      </c>
      <c r="C14" s="64"/>
      <c r="D14" s="63">
        <f>SUM('데이터 입력'!F12:H12)</f>
        <v>976000</v>
      </c>
      <c r="E14" s="65"/>
      <c r="F14" s="66">
        <f>B14/D14</f>
        <v>1.0122950819672132</v>
      </c>
      <c r="G14" s="65"/>
      <c r="H14" s="65"/>
      <c r="I14" s="67">
        <f>SUM('데이터 입력'!O12:Q12)</f>
        <v>130</v>
      </c>
      <c r="J14" s="65"/>
      <c r="K14" s="68">
        <f>SUM('데이터 입력'!R12:T12)</f>
        <v>164</v>
      </c>
      <c r="L14" s="65"/>
      <c r="M14" s="66">
        <f>I14/K14</f>
        <v>0.79268292682926833</v>
      </c>
      <c r="N14" s="69"/>
      <c r="O14" s="18"/>
    </row>
    <row r="15" spans="1:15" ht="15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0.100000000000001" customHeight="1" x14ac:dyDescent="0.3">
      <c r="A16" s="9"/>
      <c r="B16" s="131" t="s">
        <v>72</v>
      </c>
      <c r="C16" s="131"/>
      <c r="D16" s="131"/>
      <c r="E16" s="12"/>
      <c r="F16" s="12"/>
      <c r="G16" s="12"/>
      <c r="I16" s="131" t="s">
        <v>65</v>
      </c>
      <c r="J16" s="131"/>
      <c r="K16" s="131"/>
      <c r="L16" s="12"/>
      <c r="M16" s="12"/>
      <c r="N16" s="12"/>
      <c r="O16" s="9"/>
    </row>
    <row r="17" spans="1:15" ht="19.149999999999999" customHeight="1" x14ac:dyDescent="0.3">
      <c r="A17" s="9"/>
      <c r="D17" s="12"/>
      <c r="E17" s="12"/>
      <c r="F17" s="12"/>
      <c r="G17" s="12"/>
      <c r="J17" s="12"/>
      <c r="K17" s="12"/>
      <c r="L17" s="12"/>
      <c r="M17" s="12"/>
      <c r="N17" s="12"/>
      <c r="O17" s="20"/>
    </row>
    <row r="18" spans="1:15" x14ac:dyDescent="0.3">
      <c r="A18" s="9"/>
      <c r="B18" s="13"/>
      <c r="C18" s="12"/>
      <c r="D18" s="12"/>
      <c r="E18" s="12"/>
      <c r="F18" s="12"/>
      <c r="G18" s="12"/>
      <c r="I18" s="13"/>
      <c r="J18" s="12"/>
      <c r="K18" s="12"/>
      <c r="L18" s="12"/>
      <c r="M18" s="12"/>
      <c r="N18" s="12"/>
      <c r="O18" s="9"/>
    </row>
    <row r="19" spans="1:15" ht="31.9" customHeight="1" x14ac:dyDescent="0.3">
      <c r="A19" s="9"/>
      <c r="D19" s="12"/>
      <c r="E19" s="12"/>
      <c r="F19" s="12"/>
      <c r="G19" s="12"/>
      <c r="J19" s="12"/>
      <c r="L19" s="12"/>
      <c r="M19" s="12"/>
      <c r="N19" s="12"/>
      <c r="O19" s="9"/>
    </row>
    <row r="20" spans="1:15" ht="8.4499999999999993" customHeight="1" x14ac:dyDescent="0.3">
      <c r="A20" s="9"/>
      <c r="B20" s="15"/>
      <c r="C20" s="13"/>
      <c r="D20" s="12"/>
      <c r="E20" s="12"/>
      <c r="F20" s="12"/>
      <c r="G20" s="12"/>
      <c r="I20" s="15"/>
      <c r="J20" s="12"/>
      <c r="K20" s="13"/>
      <c r="L20" s="12"/>
      <c r="M20" s="12"/>
      <c r="N20" s="12"/>
      <c r="O20" s="9"/>
    </row>
    <row r="21" spans="1:15" ht="31.9" customHeight="1" x14ac:dyDescent="0.3">
      <c r="A21" s="9"/>
      <c r="D21" s="12"/>
      <c r="E21" s="12"/>
      <c r="F21" s="12"/>
      <c r="G21" s="12"/>
      <c r="J21" s="12"/>
      <c r="L21" s="12"/>
      <c r="M21" s="12"/>
      <c r="N21" s="12"/>
      <c r="O21" s="9"/>
    </row>
    <row r="22" spans="1:15" ht="8.4499999999999993" customHeight="1" x14ac:dyDescent="0.3">
      <c r="A22" s="9"/>
      <c r="B22" s="15"/>
      <c r="C22" s="13"/>
      <c r="D22" s="12"/>
      <c r="E22" s="12"/>
      <c r="F22" s="12"/>
      <c r="G22" s="12"/>
      <c r="I22" s="15"/>
      <c r="J22" s="12"/>
      <c r="K22" s="13"/>
      <c r="L22" s="12"/>
      <c r="M22" s="12"/>
      <c r="N22" s="12"/>
      <c r="O22" s="9"/>
    </row>
    <row r="23" spans="1:15" ht="31.9" customHeight="1" x14ac:dyDescent="0.3">
      <c r="A23" s="9"/>
      <c r="D23" s="12"/>
      <c r="E23" s="12"/>
      <c r="F23" s="12"/>
      <c r="G23" s="12"/>
      <c r="J23" s="12"/>
      <c r="L23" s="12"/>
      <c r="M23" s="12"/>
      <c r="N23" s="12"/>
      <c r="O23" s="9"/>
    </row>
    <row r="24" spans="1:15" ht="27" customHeight="1" x14ac:dyDescent="0.3">
      <c r="A24" s="9"/>
      <c r="B24" s="12"/>
      <c r="C24" s="12"/>
      <c r="D24" s="12"/>
      <c r="E24" s="12"/>
      <c r="F24" s="12"/>
      <c r="G24" s="12"/>
      <c r="I24" s="12"/>
      <c r="J24" s="12"/>
      <c r="K24" s="12"/>
      <c r="L24" s="12"/>
      <c r="M24" s="12"/>
      <c r="N24" s="12"/>
      <c r="O24" s="9"/>
    </row>
    <row r="25" spans="1:15" ht="36.950000000000003" customHeight="1" x14ac:dyDescent="0.3">
      <c r="A25" s="9"/>
      <c r="B25" s="124" t="s">
        <v>73</v>
      </c>
      <c r="C25" s="125"/>
      <c r="D25" s="124" t="s">
        <v>74</v>
      </c>
      <c r="E25" s="125"/>
      <c r="F25" s="124" t="s">
        <v>81</v>
      </c>
      <c r="G25" s="16"/>
      <c r="H25" s="16"/>
      <c r="I25" s="125" t="s">
        <v>66</v>
      </c>
      <c r="J25" s="125"/>
      <c r="K25" s="124" t="s">
        <v>67</v>
      </c>
      <c r="L25" s="125"/>
      <c r="M25" s="125" t="s">
        <v>81</v>
      </c>
      <c r="N25" s="17"/>
      <c r="O25" s="21"/>
    </row>
    <row r="26" spans="1:15" s="19" customFormat="1" ht="30" customHeight="1" x14ac:dyDescent="0.3">
      <c r="A26" s="70"/>
      <c r="B26" s="63">
        <f>SUM('데이터 입력'!AM12:AO12)/3</f>
        <v>2287.2472444668056</v>
      </c>
      <c r="C26" s="64"/>
      <c r="D26" s="63">
        <f>SUM('데이터 입력'!AJ12:AL12)/3</f>
        <v>2350</v>
      </c>
      <c r="E26" s="65"/>
      <c r="F26" s="66">
        <f>B26/D26</f>
        <v>0.97329669977310873</v>
      </c>
      <c r="G26" s="65"/>
      <c r="H26" s="70"/>
      <c r="I26" s="63">
        <f>SUM('데이터 입력'!AA12:AC12)/3</f>
        <v>290.1783475783476</v>
      </c>
      <c r="J26" s="71"/>
      <c r="K26" s="63">
        <f>SUM('데이터 입력'!AD12:AF12)/3</f>
        <v>400</v>
      </c>
      <c r="L26" s="70"/>
      <c r="M26" s="66">
        <f>I26/K26</f>
        <v>0.72544586894586904</v>
      </c>
      <c r="N26" s="18"/>
      <c r="O26" s="18"/>
    </row>
    <row r="27" spans="1:15" ht="30" customHeight="1" x14ac:dyDescent="0.3">
      <c r="A27" s="9"/>
      <c r="B27" s="22"/>
      <c r="D27" s="22"/>
      <c r="F27" s="23"/>
      <c r="I27" s="9"/>
      <c r="J27" s="9"/>
      <c r="K27" s="9"/>
      <c r="L27" s="9"/>
      <c r="M27" s="9"/>
      <c r="N27" s="9"/>
      <c r="O27" s="9"/>
    </row>
    <row r="28" spans="1:15" ht="30" customHeight="1" x14ac:dyDescent="0.3">
      <c r="A28" s="9"/>
      <c r="B28" s="128"/>
      <c r="C28" s="128"/>
      <c r="D28" s="128"/>
      <c r="F28" s="128"/>
      <c r="G28" s="128"/>
      <c r="H28" s="128"/>
      <c r="I28" s="128"/>
      <c r="J28" s="9"/>
      <c r="K28" s="9"/>
      <c r="L28" s="9"/>
      <c r="M28" s="24"/>
      <c r="N28" s="9"/>
      <c r="O28" s="9"/>
    </row>
    <row r="29" spans="1:15" ht="30" customHeight="1" x14ac:dyDescent="0.3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15" ht="30" customHeight="1" x14ac:dyDescent="0.3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1:15" ht="30" customHeight="1" x14ac:dyDescent="0.3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spans="1:15" ht="30" customHeight="1" x14ac:dyDescent="0.3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spans="1:15" ht="30" customHeight="1" x14ac:dyDescent="0.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spans="1:15" ht="30" customHeigh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spans="1:15" ht="30" customHeight="1" x14ac:dyDescent="0.3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</sheetData>
  <mergeCells count="8">
    <mergeCell ref="B28:D28"/>
    <mergeCell ref="F28:I28"/>
    <mergeCell ref="B2:E2"/>
    <mergeCell ref="K2:L2"/>
    <mergeCell ref="I4:K4"/>
    <mergeCell ref="B4:D4"/>
    <mergeCell ref="B16:D16"/>
    <mergeCell ref="I16:K16"/>
  </mergeCells>
  <phoneticPr fontId="1" type="noConversion"/>
  <printOptions horizontalCentered="1" verticalCentered="1"/>
  <pageMargins left="0.59055118110236227" right="0.59055118110236227" top="0.78740157480314965" bottom="0.78740157480314965" header="0" footer="0"/>
  <pageSetup paperSize="9" scale="63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00000000-000E-0000-0100-000004000000}">
            <x14:iconSet iconSet="3Symbols" custom="1">
              <x14:cfvo type="percent">
                <xm:f>0</xm:f>
              </x14:cfvo>
              <x14:cfvo type="num">
                <xm:f>0.7</xm:f>
              </x14:cfvo>
              <x14:cfvo type="num">
                <xm:f>0.95</xm:f>
              </x14:cfvo>
              <x14:cfIcon iconSet="3Triangles" iconId="0"/>
              <x14:cfIcon iconSet="3Triangles" iconId="1"/>
              <x14:cfIcon iconSet="3Symbols2" iconId="2"/>
            </x14:iconSet>
          </x14:cfRule>
          <xm:sqref>M14 F14 F26 M26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5D5401F-FA1F-430A-B287-A84443E692F1}">
          <x14:formula1>
            <xm:f>'데이터 입력'!$H$3:$K$3</xm:f>
          </x14:formula1>
          <xm:sqref>M2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6F5AC-EECA-48F2-AE49-D2E1F102D7FF}">
  <sheetPr>
    <pageSetUpPr fitToPage="1"/>
  </sheetPr>
  <dimension ref="B1:AR54"/>
  <sheetViews>
    <sheetView showGridLines="0" showRowColHeaders="0" showZeros="0" tabSelected="1" zoomScaleNormal="100" workbookViewId="0">
      <selection activeCell="E2" sqref="E2:E3"/>
    </sheetView>
  </sheetViews>
  <sheetFormatPr defaultColWidth="8.75" defaultRowHeight="21" customHeight="1" x14ac:dyDescent="0.3"/>
  <cols>
    <col min="1" max="1" width="2.5" style="1" customWidth="1"/>
    <col min="2" max="2" width="15.75" style="1" customWidth="1"/>
    <col min="3" max="11" width="16.625" style="1" customWidth="1"/>
    <col min="12" max="17" width="12.625" style="1" customWidth="1"/>
    <col min="18" max="20" width="13.625" style="1" customWidth="1"/>
    <col min="21" max="23" width="12.625" style="1" customWidth="1"/>
    <col min="24" max="32" width="15.75" style="1" customWidth="1"/>
    <col min="33" max="35" width="13.625" style="1" customWidth="1"/>
    <col min="36" max="38" width="15.75" style="1" customWidth="1"/>
    <col min="39" max="41" width="13.625" style="1" customWidth="1"/>
    <col min="42" max="44" width="16.625" style="1" customWidth="1"/>
    <col min="45" max="47" width="15.75" style="1" customWidth="1"/>
    <col min="48" max="16384" width="8.75" style="1"/>
  </cols>
  <sheetData>
    <row r="1" spans="2:44" ht="11.25" customHeight="1" x14ac:dyDescent="0.3"/>
    <row r="2" spans="2:44" ht="20.100000000000001" customHeight="1" x14ac:dyDescent="0.3">
      <c r="B2" s="134" t="s">
        <v>57</v>
      </c>
      <c r="C2" s="134"/>
      <c r="D2" s="135" t="s">
        <v>56</v>
      </c>
      <c r="E2" s="133" t="str">
        <f>'KPI 대시보드'!M2</f>
        <v>2023 1분기</v>
      </c>
    </row>
    <row r="3" spans="2:44" ht="30" customHeight="1" x14ac:dyDescent="0.3">
      <c r="B3" s="134"/>
      <c r="C3" s="134"/>
      <c r="D3" s="135"/>
      <c r="E3" s="133"/>
      <c r="G3" s="25" t="s">
        <v>7</v>
      </c>
      <c r="H3" s="2" t="s">
        <v>0</v>
      </c>
      <c r="I3" s="2" t="s">
        <v>2</v>
      </c>
      <c r="J3" s="2" t="s">
        <v>4</v>
      </c>
      <c r="K3" s="2" t="s">
        <v>6</v>
      </c>
    </row>
    <row r="4" spans="2:44" ht="21.6" customHeight="1" x14ac:dyDescent="0.3"/>
    <row r="5" spans="2:44" ht="24.95" customHeight="1" thickBot="1" x14ac:dyDescent="0.35">
      <c r="B5" s="62" t="str">
        <f>$E$2</f>
        <v>2023 1분기</v>
      </c>
      <c r="C5" s="3" t="str">
        <f>_xlfn.SWITCH($E$2, $H$3, C19, $I$3, C28, $J$3, C37, $K$3, C46)</f>
        <v>1월</v>
      </c>
      <c r="D5" s="3" t="str">
        <f t="shared" ref="D5:AR5" si="0">_xlfn.SWITCH($E$2, $H$3, D19, $I$3, D28, $J$3, D37, $K$3, D46)</f>
        <v>2월</v>
      </c>
      <c r="E5" s="3" t="str">
        <f t="shared" si="0"/>
        <v>3월</v>
      </c>
      <c r="F5" s="3" t="str">
        <f t="shared" si="0"/>
        <v>1월</v>
      </c>
      <c r="G5" s="3" t="str">
        <f t="shared" si="0"/>
        <v>2월</v>
      </c>
      <c r="H5" s="3" t="str">
        <f t="shared" si="0"/>
        <v>3월</v>
      </c>
      <c r="I5" s="3" t="str">
        <f t="shared" si="0"/>
        <v>1월</v>
      </c>
      <c r="J5" s="3" t="str">
        <f t="shared" si="0"/>
        <v>2월</v>
      </c>
      <c r="K5" s="3" t="str">
        <f t="shared" si="0"/>
        <v>3월</v>
      </c>
      <c r="L5" s="3" t="str">
        <f t="shared" si="0"/>
        <v>1월</v>
      </c>
      <c r="M5" s="3" t="str">
        <f t="shared" si="0"/>
        <v>2월</v>
      </c>
      <c r="N5" s="3" t="str">
        <f t="shared" si="0"/>
        <v>3월</v>
      </c>
      <c r="O5" s="3" t="str">
        <f t="shared" si="0"/>
        <v>1월</v>
      </c>
      <c r="P5" s="3" t="str">
        <f t="shared" si="0"/>
        <v>2월</v>
      </c>
      <c r="Q5" s="3" t="str">
        <f t="shared" si="0"/>
        <v>3월</v>
      </c>
      <c r="R5" s="3" t="str">
        <f t="shared" si="0"/>
        <v>1월</v>
      </c>
      <c r="S5" s="3" t="str">
        <f t="shared" si="0"/>
        <v>2월</v>
      </c>
      <c r="T5" s="3" t="str">
        <f t="shared" si="0"/>
        <v>3월</v>
      </c>
      <c r="U5" s="3" t="str">
        <f t="shared" si="0"/>
        <v>1월</v>
      </c>
      <c r="V5" s="3" t="str">
        <f t="shared" si="0"/>
        <v>2월</v>
      </c>
      <c r="W5" s="3" t="str">
        <f t="shared" si="0"/>
        <v>3월</v>
      </c>
      <c r="X5" s="3" t="str">
        <f t="shared" si="0"/>
        <v>1월</v>
      </c>
      <c r="Y5" s="3" t="str">
        <f t="shared" si="0"/>
        <v>2월</v>
      </c>
      <c r="Z5" s="3" t="str">
        <f t="shared" si="0"/>
        <v>3월</v>
      </c>
      <c r="AA5" s="3" t="str">
        <f t="shared" si="0"/>
        <v>1월</v>
      </c>
      <c r="AB5" s="3" t="str">
        <f t="shared" si="0"/>
        <v>2월</v>
      </c>
      <c r="AC5" s="3" t="str">
        <f t="shared" si="0"/>
        <v>3월</v>
      </c>
      <c r="AD5" s="3" t="str">
        <f t="shared" si="0"/>
        <v>1월</v>
      </c>
      <c r="AE5" s="3" t="str">
        <f t="shared" si="0"/>
        <v>2월</v>
      </c>
      <c r="AF5" s="3" t="str">
        <f t="shared" si="0"/>
        <v>3월</v>
      </c>
      <c r="AG5" s="3" t="str">
        <f t="shared" si="0"/>
        <v>1월</v>
      </c>
      <c r="AH5" s="3" t="str">
        <f t="shared" si="0"/>
        <v>2월</v>
      </c>
      <c r="AI5" s="3" t="str">
        <f t="shared" si="0"/>
        <v>3월</v>
      </c>
      <c r="AJ5" s="3" t="str">
        <f t="shared" si="0"/>
        <v>1월</v>
      </c>
      <c r="AK5" s="3" t="str">
        <f t="shared" si="0"/>
        <v>2월</v>
      </c>
      <c r="AL5" s="3" t="str">
        <f t="shared" si="0"/>
        <v>3월</v>
      </c>
      <c r="AM5" s="3" t="str">
        <f t="shared" si="0"/>
        <v>1월</v>
      </c>
      <c r="AN5" s="3" t="str">
        <f t="shared" si="0"/>
        <v>2월</v>
      </c>
      <c r="AO5" s="3" t="str">
        <f t="shared" si="0"/>
        <v>3월</v>
      </c>
      <c r="AP5" s="3" t="str">
        <f t="shared" si="0"/>
        <v>1월</v>
      </c>
      <c r="AQ5" s="3" t="str">
        <f t="shared" si="0"/>
        <v>2월</v>
      </c>
      <c r="AR5" s="3" t="str">
        <f t="shared" si="0"/>
        <v>3월</v>
      </c>
    </row>
    <row r="6" spans="2:44" s="4" customFormat="1" ht="30" customHeight="1" x14ac:dyDescent="0.3">
      <c r="B6" s="27" t="s">
        <v>9</v>
      </c>
      <c r="C6" s="104" t="s">
        <v>11</v>
      </c>
      <c r="D6" s="104" t="s">
        <v>10</v>
      </c>
      <c r="E6" s="105" t="s">
        <v>10</v>
      </c>
      <c r="F6" s="28" t="s">
        <v>13</v>
      </c>
      <c r="G6" s="28" t="s">
        <v>12</v>
      </c>
      <c r="H6" s="27" t="s">
        <v>12</v>
      </c>
      <c r="I6" s="72" t="s">
        <v>15</v>
      </c>
      <c r="J6" s="72" t="s">
        <v>14</v>
      </c>
      <c r="K6" s="73" t="s">
        <v>14</v>
      </c>
      <c r="L6" s="28" t="s">
        <v>17</v>
      </c>
      <c r="M6" s="28" t="s">
        <v>16</v>
      </c>
      <c r="N6" s="27" t="s">
        <v>16</v>
      </c>
      <c r="O6" s="104" t="s">
        <v>19</v>
      </c>
      <c r="P6" s="104" t="s">
        <v>18</v>
      </c>
      <c r="Q6" s="105" t="s">
        <v>18</v>
      </c>
      <c r="R6" s="28" t="s">
        <v>61</v>
      </c>
      <c r="S6" s="28" t="s">
        <v>60</v>
      </c>
      <c r="T6" s="27" t="s">
        <v>60</v>
      </c>
      <c r="U6" s="72" t="s">
        <v>21</v>
      </c>
      <c r="V6" s="72" t="s">
        <v>20</v>
      </c>
      <c r="W6" s="73" t="s">
        <v>20</v>
      </c>
      <c r="X6" s="28" t="s">
        <v>23</v>
      </c>
      <c r="Y6" s="28" t="s">
        <v>22</v>
      </c>
      <c r="Z6" s="27" t="s">
        <v>22</v>
      </c>
      <c r="AA6" s="104" t="s">
        <v>65</v>
      </c>
      <c r="AB6" s="104" t="s">
        <v>65</v>
      </c>
      <c r="AC6" s="105" t="s">
        <v>65</v>
      </c>
      <c r="AD6" s="28" t="s">
        <v>71</v>
      </c>
      <c r="AE6" s="28" t="s">
        <v>70</v>
      </c>
      <c r="AF6" s="27" t="s">
        <v>70</v>
      </c>
      <c r="AG6" s="72" t="s">
        <v>69</v>
      </c>
      <c r="AH6" s="72" t="s">
        <v>69</v>
      </c>
      <c r="AI6" s="73" t="s">
        <v>69</v>
      </c>
      <c r="AJ6" s="28" t="s">
        <v>80</v>
      </c>
      <c r="AK6" s="28" t="s">
        <v>79</v>
      </c>
      <c r="AL6" s="28" t="s">
        <v>79</v>
      </c>
      <c r="AM6" s="104" t="s">
        <v>76</v>
      </c>
      <c r="AN6" s="104" t="s">
        <v>75</v>
      </c>
      <c r="AO6" s="105" t="s">
        <v>75</v>
      </c>
      <c r="AP6" s="72" t="s">
        <v>78</v>
      </c>
      <c r="AQ6" s="72" t="s">
        <v>77</v>
      </c>
      <c r="AR6" s="73" t="s">
        <v>77</v>
      </c>
    </row>
    <row r="7" spans="2:44" ht="21" customHeight="1" x14ac:dyDescent="0.3">
      <c r="B7" s="5" t="str">
        <f>$B$21</f>
        <v>홍길동</v>
      </c>
      <c r="C7" s="106">
        <f>_xlfn.SWITCH($E$2, $H$3, C21, $I$3, C30, $J$3, C39, $K$3, C48)</f>
        <v>130000</v>
      </c>
      <c r="D7" s="106">
        <f t="shared" ref="D7:E7" si="1">_xlfn.SWITCH($E$2, $H$3, D21, $I$3, D30, $J$3, D39, $K$3, D48)</f>
        <v>135000</v>
      </c>
      <c r="E7" s="107">
        <f t="shared" si="1"/>
        <v>148000</v>
      </c>
      <c r="F7" s="39">
        <f t="shared" ref="F7:H11" si="2">_xlfn.SWITCH($E$2, $H$3, F21, $I$3, F30, $J$3, F39, $K$3, F48)</f>
        <v>180000</v>
      </c>
      <c r="G7" s="39">
        <f t="shared" si="2"/>
        <v>153000</v>
      </c>
      <c r="H7" s="40">
        <f t="shared" si="2"/>
        <v>155000</v>
      </c>
      <c r="I7" s="74">
        <f t="shared" ref="I7:K11" si="3">_xlfn.SWITCH($E$2, $H$3, I21, $I$3, I30, $J$3, I39, $K$3, I48)</f>
        <v>120000</v>
      </c>
      <c r="J7" s="74">
        <f t="shared" si="3"/>
        <v>130000</v>
      </c>
      <c r="K7" s="75">
        <f t="shared" si="3"/>
        <v>130000</v>
      </c>
      <c r="L7" s="29">
        <f t="shared" ref="L7:W11" si="4">_xlfn.SWITCH($E$2, $H$3, L21, $I$3, L30, $J$3, L39, $K$3, L48)</f>
        <v>60</v>
      </c>
      <c r="M7" s="29">
        <f t="shared" si="4"/>
        <v>61</v>
      </c>
      <c r="N7" s="30">
        <f t="shared" si="4"/>
        <v>69</v>
      </c>
      <c r="O7" s="112">
        <f t="shared" si="4"/>
        <v>15</v>
      </c>
      <c r="P7" s="112">
        <f t="shared" si="4"/>
        <v>13</v>
      </c>
      <c r="Q7" s="113">
        <f t="shared" si="4"/>
        <v>20</v>
      </c>
      <c r="R7" s="29">
        <f t="shared" si="4"/>
        <v>30</v>
      </c>
      <c r="S7" s="29">
        <f t="shared" si="4"/>
        <v>25</v>
      </c>
      <c r="T7" s="30">
        <f t="shared" si="4"/>
        <v>27</v>
      </c>
      <c r="U7" s="80">
        <f t="shared" si="4"/>
        <v>10</v>
      </c>
      <c r="V7" s="80">
        <f t="shared" si="4"/>
        <v>11</v>
      </c>
      <c r="W7" s="81">
        <f t="shared" si="4"/>
        <v>15</v>
      </c>
      <c r="X7" s="39">
        <f t="shared" ref="X7:Z11" si="5">_xlfn.SWITCH($E$2, $H$3, X21, $I$3, X30, $J$3, X39, $K$3, X48)</f>
        <v>3500</v>
      </c>
      <c r="Y7" s="39">
        <f t="shared" si="5"/>
        <v>4000</v>
      </c>
      <c r="Z7" s="40">
        <f t="shared" si="5"/>
        <v>5000</v>
      </c>
      <c r="AA7" s="106">
        <f t="shared" ref="AA7:AD11" si="6">_xlfn.SWITCH($E$2, $H$3, AA21, $I$3, AA30, $J$3, AA39, $K$3, AA48)</f>
        <v>233.33333333333334</v>
      </c>
      <c r="AB7" s="106">
        <f t="shared" si="6"/>
        <v>307.69230769230768</v>
      </c>
      <c r="AC7" s="107">
        <f t="shared" si="6"/>
        <v>250</v>
      </c>
      <c r="AD7" s="39">
        <f t="shared" ref="AD7:AF11" si="7">IF(_xlfn.SWITCH($E$2, $H$3, AD21, $I$3, AD30, $J$3, AD39, $K$3, AD48)="","",_xlfn.SWITCH($E$2, $H$3, AD21, $I$3, AD30, $J$3, AD39, $K$3, AD48))</f>
        <v>400</v>
      </c>
      <c r="AE7" s="39">
        <f t="shared" si="7"/>
        <v>400</v>
      </c>
      <c r="AF7" s="40">
        <f t="shared" si="7"/>
        <v>400</v>
      </c>
      <c r="AG7" s="74">
        <f t="shared" ref="AG7:AR11" si="8">IF(_xlfn.SWITCH($E$2, $H$3, AG21, $I$3, AG30, $J$3, AG39, $K$3, AG48)="","",_xlfn.SWITCH($E$2, $H$3, AG21, $I$3, AG30, $J$3, AG39, $K$3, AG48))</f>
        <v>390</v>
      </c>
      <c r="AH7" s="74">
        <f t="shared" si="8"/>
        <v>400</v>
      </c>
      <c r="AI7" s="75">
        <f t="shared" si="8"/>
        <v>395</v>
      </c>
      <c r="AJ7" s="39">
        <f t="shared" si="8"/>
        <v>2300</v>
      </c>
      <c r="AK7" s="39">
        <f t="shared" si="8"/>
        <v>2400</v>
      </c>
      <c r="AL7" s="39">
        <f t="shared" si="8"/>
        <v>2300</v>
      </c>
      <c r="AM7" s="106">
        <f t="shared" si="8"/>
        <v>2166.6666666666665</v>
      </c>
      <c r="AN7" s="106">
        <f t="shared" si="8"/>
        <v>2213.1147540983607</v>
      </c>
      <c r="AO7" s="107">
        <f t="shared" si="8"/>
        <v>2144.927536231884</v>
      </c>
      <c r="AP7" s="74">
        <f t="shared" si="8"/>
        <v>2300</v>
      </c>
      <c r="AQ7" s="74">
        <f t="shared" si="8"/>
        <v>2300</v>
      </c>
      <c r="AR7" s="75">
        <f t="shared" si="8"/>
        <v>2300</v>
      </c>
    </row>
    <row r="8" spans="2:44" ht="21" customHeight="1" x14ac:dyDescent="0.3">
      <c r="B8" s="5" t="str">
        <f>$B$22</f>
        <v>이순신</v>
      </c>
      <c r="C8" s="108">
        <f t="shared" ref="C8:R11" si="9">_xlfn.SWITCH($E$2, $H$3, C22, $I$3, C31, $J$3, C40, $K$3, C49)</f>
        <v>185000</v>
      </c>
      <c r="D8" s="108">
        <f t="shared" si="9"/>
        <v>190000</v>
      </c>
      <c r="E8" s="109">
        <f t="shared" si="9"/>
        <v>200000</v>
      </c>
      <c r="F8" s="41">
        <f t="shared" si="9"/>
        <v>180000</v>
      </c>
      <c r="G8" s="41">
        <f t="shared" si="9"/>
        <v>153000</v>
      </c>
      <c r="H8" s="42">
        <f t="shared" si="9"/>
        <v>155000</v>
      </c>
      <c r="I8" s="76">
        <f t="shared" si="9"/>
        <v>165000</v>
      </c>
      <c r="J8" s="76">
        <f t="shared" si="9"/>
        <v>153000</v>
      </c>
      <c r="K8" s="77">
        <f t="shared" si="9"/>
        <v>189000</v>
      </c>
      <c r="L8" s="31">
        <f t="shared" si="9"/>
        <v>80</v>
      </c>
      <c r="M8" s="31">
        <f t="shared" si="9"/>
        <v>75</v>
      </c>
      <c r="N8" s="32">
        <f t="shared" si="9"/>
        <v>85</v>
      </c>
      <c r="O8" s="114">
        <f t="shared" si="9"/>
        <v>27</v>
      </c>
      <c r="P8" s="114">
        <f t="shared" si="9"/>
        <v>25</v>
      </c>
      <c r="Q8" s="115">
        <f t="shared" si="9"/>
        <v>30</v>
      </c>
      <c r="R8" s="31">
        <f t="shared" si="9"/>
        <v>30</v>
      </c>
      <c r="S8" s="31">
        <f t="shared" ref="S8:AD11" si="10">_xlfn.SWITCH($E$2, $H$3, S22, $I$3, S31, $J$3, S40, $K$3, S49)</f>
        <v>25</v>
      </c>
      <c r="T8" s="32">
        <f t="shared" si="10"/>
        <v>27</v>
      </c>
      <c r="U8" s="82">
        <f t="shared" si="10"/>
        <v>20</v>
      </c>
      <c r="V8" s="82">
        <f t="shared" si="10"/>
        <v>20</v>
      </c>
      <c r="W8" s="83">
        <f t="shared" si="10"/>
        <v>25</v>
      </c>
      <c r="X8" s="41">
        <f t="shared" si="10"/>
        <v>7680</v>
      </c>
      <c r="Y8" s="41">
        <f t="shared" si="10"/>
        <v>8890</v>
      </c>
      <c r="Z8" s="42">
        <f t="shared" si="10"/>
        <v>9300</v>
      </c>
      <c r="AA8" s="108">
        <f t="shared" si="10"/>
        <v>284.44444444444446</v>
      </c>
      <c r="AB8" s="108">
        <f t="shared" si="10"/>
        <v>355.6</v>
      </c>
      <c r="AC8" s="109">
        <f t="shared" si="10"/>
        <v>310</v>
      </c>
      <c r="AD8" s="41">
        <f t="shared" si="7"/>
        <v>400</v>
      </c>
      <c r="AE8" s="41">
        <f t="shared" si="7"/>
        <v>400</v>
      </c>
      <c r="AF8" s="42">
        <f t="shared" si="7"/>
        <v>400</v>
      </c>
      <c r="AG8" s="76">
        <f t="shared" ref="AG8:AR11" si="11">IF(_xlfn.SWITCH($E$2, $H$3, AG22, $I$3, AG31, $J$3, AG40, $K$3, AG49)="","",_xlfn.SWITCH($E$2, $H$3, AG22, $I$3, AG31, $J$3, AG40, $K$3, AG49))</f>
        <v>403</v>
      </c>
      <c r="AH8" s="76">
        <f t="shared" si="11"/>
        <v>285</v>
      </c>
      <c r="AI8" s="77">
        <f t="shared" si="11"/>
        <v>385</v>
      </c>
      <c r="AJ8" s="41">
        <f t="shared" si="11"/>
        <v>2300</v>
      </c>
      <c r="AK8" s="41">
        <f t="shared" si="11"/>
        <v>2500</v>
      </c>
      <c r="AL8" s="41">
        <f t="shared" si="11"/>
        <v>2300</v>
      </c>
      <c r="AM8" s="108">
        <f t="shared" si="11"/>
        <v>2312.5</v>
      </c>
      <c r="AN8" s="108">
        <f t="shared" si="11"/>
        <v>2533.3333333333335</v>
      </c>
      <c r="AO8" s="109">
        <f t="shared" si="11"/>
        <v>2352.9411764705883</v>
      </c>
      <c r="AP8" s="76">
        <f t="shared" si="11"/>
        <v>2150</v>
      </c>
      <c r="AQ8" s="76">
        <f t="shared" si="11"/>
        <v>2600</v>
      </c>
      <c r="AR8" s="77">
        <f t="shared" si="11"/>
        <v>2400</v>
      </c>
    </row>
    <row r="9" spans="2:44" ht="21" customHeight="1" x14ac:dyDescent="0.3">
      <c r="B9" s="5">
        <f>$B$23</f>
        <v>0</v>
      </c>
      <c r="C9" s="108">
        <f t="shared" si="9"/>
        <v>0</v>
      </c>
      <c r="D9" s="108">
        <f t="shared" si="9"/>
        <v>0</v>
      </c>
      <c r="E9" s="109">
        <f t="shared" si="9"/>
        <v>0</v>
      </c>
      <c r="F9" s="41">
        <f t="shared" si="9"/>
        <v>0</v>
      </c>
      <c r="G9" s="41">
        <f t="shared" si="9"/>
        <v>0</v>
      </c>
      <c r="H9" s="42">
        <f t="shared" si="9"/>
        <v>0</v>
      </c>
      <c r="I9" s="76">
        <f t="shared" si="9"/>
        <v>0</v>
      </c>
      <c r="J9" s="76">
        <f t="shared" si="9"/>
        <v>0</v>
      </c>
      <c r="K9" s="77">
        <f t="shared" si="9"/>
        <v>0</v>
      </c>
      <c r="L9" s="31">
        <f t="shared" si="9"/>
        <v>0</v>
      </c>
      <c r="M9" s="31">
        <f t="shared" si="9"/>
        <v>0</v>
      </c>
      <c r="N9" s="32">
        <f t="shared" si="9"/>
        <v>0</v>
      </c>
      <c r="O9" s="114">
        <f t="shared" si="9"/>
        <v>0</v>
      </c>
      <c r="P9" s="114">
        <f t="shared" si="9"/>
        <v>0</v>
      </c>
      <c r="Q9" s="115">
        <f t="shared" si="9"/>
        <v>0</v>
      </c>
      <c r="R9" s="31">
        <f t="shared" si="9"/>
        <v>0</v>
      </c>
      <c r="S9" s="31">
        <f t="shared" ref="S9:AD11" si="12">_xlfn.SWITCH($E$2, $H$3, S23, $I$3, S32, $J$3, S41, $K$3, S50)</f>
        <v>0</v>
      </c>
      <c r="T9" s="32">
        <f t="shared" si="12"/>
        <v>0</v>
      </c>
      <c r="U9" s="82">
        <f t="shared" si="12"/>
        <v>0</v>
      </c>
      <c r="V9" s="82">
        <f t="shared" si="12"/>
        <v>0</v>
      </c>
      <c r="W9" s="83">
        <f t="shared" si="12"/>
        <v>0</v>
      </c>
      <c r="X9" s="41">
        <f t="shared" si="12"/>
        <v>0</v>
      </c>
      <c r="Y9" s="41">
        <f t="shared" si="12"/>
        <v>0</v>
      </c>
      <c r="Z9" s="42">
        <f t="shared" si="12"/>
        <v>0</v>
      </c>
      <c r="AA9" s="108" t="str">
        <f t="shared" si="12"/>
        <v/>
      </c>
      <c r="AB9" s="108" t="str">
        <f t="shared" si="12"/>
        <v/>
      </c>
      <c r="AC9" s="109" t="str">
        <f t="shared" si="12"/>
        <v/>
      </c>
      <c r="AD9" s="41" t="str">
        <f>IF(_xlfn.SWITCH($E$2, $H$3, AD23, $I$3, AD32, $J$3, AD41, $K$3, AD50)="","",_xlfn.SWITCH($E$2, $H$3, AD23, $I$3, AD32, $J$3, AD41, $K$3, AD50))</f>
        <v/>
      </c>
      <c r="AE9" s="41" t="str">
        <f t="shared" si="7"/>
        <v/>
      </c>
      <c r="AF9" s="42" t="str">
        <f t="shared" si="7"/>
        <v/>
      </c>
      <c r="AG9" s="76" t="str">
        <f t="shared" ref="AG9:AR11" si="13">IF(_xlfn.SWITCH($E$2, $H$3, AG23, $I$3, AG32, $J$3, AG41, $K$3, AG50)="","",_xlfn.SWITCH($E$2, $H$3, AG23, $I$3, AG32, $J$3, AG41, $K$3, AG50))</f>
        <v/>
      </c>
      <c r="AH9" s="76" t="str">
        <f t="shared" si="13"/>
        <v/>
      </c>
      <c r="AI9" s="77" t="str">
        <f t="shared" si="13"/>
        <v/>
      </c>
      <c r="AJ9" s="41" t="str">
        <f t="shared" si="13"/>
        <v/>
      </c>
      <c r="AK9" s="41" t="str">
        <f t="shared" si="13"/>
        <v/>
      </c>
      <c r="AL9" s="41" t="str">
        <f t="shared" si="13"/>
        <v/>
      </c>
      <c r="AM9" s="108" t="str">
        <f t="shared" si="13"/>
        <v/>
      </c>
      <c r="AN9" s="108" t="str">
        <f t="shared" si="13"/>
        <v/>
      </c>
      <c r="AO9" s="109" t="str">
        <f t="shared" si="13"/>
        <v/>
      </c>
      <c r="AP9" s="76" t="str">
        <f t="shared" si="13"/>
        <v/>
      </c>
      <c r="AQ9" s="76" t="str">
        <f t="shared" si="13"/>
        <v/>
      </c>
      <c r="AR9" s="77" t="str">
        <f t="shared" si="13"/>
        <v/>
      </c>
    </row>
    <row r="10" spans="2:44" ht="21" customHeight="1" x14ac:dyDescent="0.3">
      <c r="B10" s="5">
        <f>$B$24</f>
        <v>0</v>
      </c>
      <c r="C10" s="108">
        <f t="shared" si="9"/>
        <v>0</v>
      </c>
      <c r="D10" s="108">
        <f t="shared" si="9"/>
        <v>0</v>
      </c>
      <c r="E10" s="109">
        <f t="shared" si="9"/>
        <v>0</v>
      </c>
      <c r="F10" s="41">
        <f t="shared" si="9"/>
        <v>0</v>
      </c>
      <c r="G10" s="41">
        <f t="shared" si="9"/>
        <v>0</v>
      </c>
      <c r="H10" s="42">
        <f t="shared" si="9"/>
        <v>0</v>
      </c>
      <c r="I10" s="76">
        <f t="shared" si="9"/>
        <v>0</v>
      </c>
      <c r="J10" s="76">
        <f t="shared" si="9"/>
        <v>0</v>
      </c>
      <c r="K10" s="77">
        <f t="shared" si="9"/>
        <v>0</v>
      </c>
      <c r="L10" s="31">
        <f t="shared" si="9"/>
        <v>0</v>
      </c>
      <c r="M10" s="31">
        <f t="shared" si="9"/>
        <v>0</v>
      </c>
      <c r="N10" s="32">
        <f t="shared" si="9"/>
        <v>0</v>
      </c>
      <c r="O10" s="114">
        <f t="shared" si="9"/>
        <v>0</v>
      </c>
      <c r="P10" s="114">
        <f t="shared" si="9"/>
        <v>0</v>
      </c>
      <c r="Q10" s="115">
        <f t="shared" si="9"/>
        <v>0</v>
      </c>
      <c r="R10" s="31">
        <f t="shared" si="9"/>
        <v>0</v>
      </c>
      <c r="S10" s="31">
        <f t="shared" ref="S10:AD11" si="14">_xlfn.SWITCH($E$2, $H$3, S24, $I$3, S33, $J$3, S42, $K$3, S51)</f>
        <v>0</v>
      </c>
      <c r="T10" s="32">
        <f t="shared" si="14"/>
        <v>0</v>
      </c>
      <c r="U10" s="82">
        <f t="shared" si="14"/>
        <v>0</v>
      </c>
      <c r="V10" s="82">
        <f t="shared" si="14"/>
        <v>0</v>
      </c>
      <c r="W10" s="83">
        <f t="shared" si="14"/>
        <v>0</v>
      </c>
      <c r="X10" s="41">
        <f t="shared" si="14"/>
        <v>0</v>
      </c>
      <c r="Y10" s="41">
        <f t="shared" si="14"/>
        <v>0</v>
      </c>
      <c r="Z10" s="42">
        <f t="shared" si="14"/>
        <v>0</v>
      </c>
      <c r="AA10" s="108" t="str">
        <f t="shared" si="14"/>
        <v/>
      </c>
      <c r="AB10" s="108" t="str">
        <f t="shared" si="14"/>
        <v/>
      </c>
      <c r="AC10" s="109" t="str">
        <f t="shared" si="14"/>
        <v/>
      </c>
      <c r="AD10" s="41" t="str">
        <f t="shared" ref="AD10:AD11" si="15">IF(_xlfn.SWITCH($E$2, $H$3, AD24, $I$3, AD33, $J$3, AD42, $K$3, AD51)="","",_xlfn.SWITCH($E$2, $H$3, AD24, $I$3, AD33, $J$3, AD42, $K$3, AD51))</f>
        <v/>
      </c>
      <c r="AE10" s="41" t="str">
        <f t="shared" si="7"/>
        <v/>
      </c>
      <c r="AF10" s="42" t="str">
        <f t="shared" si="7"/>
        <v/>
      </c>
      <c r="AG10" s="76" t="str">
        <f t="shared" ref="AG10:AR11" si="16">IF(_xlfn.SWITCH($E$2, $H$3, AG24, $I$3, AG33, $J$3, AG42, $K$3, AG51)="","",_xlfn.SWITCH($E$2, $H$3, AG24, $I$3, AG33, $J$3, AG42, $K$3, AG51))</f>
        <v/>
      </c>
      <c r="AH10" s="76" t="str">
        <f t="shared" si="16"/>
        <v/>
      </c>
      <c r="AI10" s="77" t="str">
        <f t="shared" si="16"/>
        <v/>
      </c>
      <c r="AJ10" s="41" t="str">
        <f t="shared" si="16"/>
        <v/>
      </c>
      <c r="AK10" s="41" t="str">
        <f t="shared" si="16"/>
        <v/>
      </c>
      <c r="AL10" s="41" t="str">
        <f t="shared" si="16"/>
        <v/>
      </c>
      <c r="AM10" s="108" t="str">
        <f t="shared" si="16"/>
        <v/>
      </c>
      <c r="AN10" s="108" t="str">
        <f t="shared" si="16"/>
        <v/>
      </c>
      <c r="AO10" s="109" t="str">
        <f t="shared" si="16"/>
        <v/>
      </c>
      <c r="AP10" s="76" t="str">
        <f t="shared" si="16"/>
        <v/>
      </c>
      <c r="AQ10" s="76" t="str">
        <f t="shared" si="16"/>
        <v/>
      </c>
      <c r="AR10" s="77" t="str">
        <f t="shared" si="16"/>
        <v/>
      </c>
    </row>
    <row r="11" spans="2:44" ht="21" customHeight="1" x14ac:dyDescent="0.3">
      <c r="B11" s="5">
        <f>$B$25</f>
        <v>0</v>
      </c>
      <c r="C11" s="110">
        <f t="shared" si="9"/>
        <v>0</v>
      </c>
      <c r="D11" s="110">
        <f t="shared" si="9"/>
        <v>0</v>
      </c>
      <c r="E11" s="111">
        <f t="shared" si="9"/>
        <v>0</v>
      </c>
      <c r="F11" s="43">
        <f t="shared" si="9"/>
        <v>0</v>
      </c>
      <c r="G11" s="43">
        <f t="shared" si="9"/>
        <v>0</v>
      </c>
      <c r="H11" s="44">
        <f t="shared" si="9"/>
        <v>0</v>
      </c>
      <c r="I11" s="78">
        <f t="shared" si="9"/>
        <v>0</v>
      </c>
      <c r="J11" s="78">
        <f t="shared" si="9"/>
        <v>0</v>
      </c>
      <c r="K11" s="79">
        <f t="shared" si="9"/>
        <v>0</v>
      </c>
      <c r="L11" s="33">
        <f t="shared" si="9"/>
        <v>0</v>
      </c>
      <c r="M11" s="33">
        <f t="shared" si="9"/>
        <v>0</v>
      </c>
      <c r="N11" s="34">
        <f t="shared" si="9"/>
        <v>0</v>
      </c>
      <c r="O11" s="116">
        <f t="shared" si="9"/>
        <v>0</v>
      </c>
      <c r="P11" s="116">
        <f t="shared" si="9"/>
        <v>0</v>
      </c>
      <c r="Q11" s="117">
        <f t="shared" si="9"/>
        <v>0</v>
      </c>
      <c r="R11" s="33">
        <f t="shared" si="9"/>
        <v>0</v>
      </c>
      <c r="S11" s="33">
        <f t="shared" ref="S11:AD11" si="17">_xlfn.SWITCH($E$2, $H$3, S25, $I$3, S34, $J$3, S43, $K$3, S52)</f>
        <v>0</v>
      </c>
      <c r="T11" s="34">
        <f t="shared" si="17"/>
        <v>0</v>
      </c>
      <c r="U11" s="84">
        <f t="shared" si="17"/>
        <v>0</v>
      </c>
      <c r="V11" s="84">
        <f t="shared" si="17"/>
        <v>0</v>
      </c>
      <c r="W11" s="85">
        <f t="shared" si="17"/>
        <v>0</v>
      </c>
      <c r="X11" s="43">
        <f t="shared" si="17"/>
        <v>0</v>
      </c>
      <c r="Y11" s="43">
        <f t="shared" si="17"/>
        <v>0</v>
      </c>
      <c r="Z11" s="44">
        <f t="shared" si="17"/>
        <v>0</v>
      </c>
      <c r="AA11" s="110" t="str">
        <f t="shared" si="17"/>
        <v/>
      </c>
      <c r="AB11" s="110" t="str">
        <f t="shared" si="17"/>
        <v/>
      </c>
      <c r="AC11" s="111" t="str">
        <f t="shared" si="17"/>
        <v/>
      </c>
      <c r="AD11" s="43" t="str">
        <f t="shared" si="15"/>
        <v/>
      </c>
      <c r="AE11" s="43" t="str">
        <f t="shared" si="7"/>
        <v/>
      </c>
      <c r="AF11" s="44" t="str">
        <f t="shared" si="7"/>
        <v/>
      </c>
      <c r="AG11" s="78" t="str">
        <f t="shared" ref="AG11:AR11" si="18">IF(_xlfn.SWITCH($E$2, $H$3, AG25, $I$3, AG34, $J$3, AG43, $K$3, AG52)="","",_xlfn.SWITCH($E$2, $H$3, AG25, $I$3, AG34, $J$3, AG43, $K$3, AG52))</f>
        <v/>
      </c>
      <c r="AH11" s="78" t="str">
        <f t="shared" si="18"/>
        <v/>
      </c>
      <c r="AI11" s="79" t="str">
        <f t="shared" si="18"/>
        <v/>
      </c>
      <c r="AJ11" s="43" t="str">
        <f t="shared" si="18"/>
        <v/>
      </c>
      <c r="AK11" s="43" t="str">
        <f t="shared" si="18"/>
        <v/>
      </c>
      <c r="AL11" s="43" t="str">
        <f t="shared" si="18"/>
        <v/>
      </c>
      <c r="AM11" s="110" t="str">
        <f t="shared" si="18"/>
        <v/>
      </c>
      <c r="AN11" s="110" t="str">
        <f t="shared" si="18"/>
        <v/>
      </c>
      <c r="AO11" s="111" t="str">
        <f t="shared" si="18"/>
        <v/>
      </c>
      <c r="AP11" s="78" t="str">
        <f t="shared" si="18"/>
        <v/>
      </c>
      <c r="AQ11" s="78" t="str">
        <f t="shared" si="18"/>
        <v/>
      </c>
      <c r="AR11" s="79" t="str">
        <f t="shared" si="18"/>
        <v/>
      </c>
    </row>
    <row r="12" spans="2:44" ht="24.95" customHeight="1" x14ac:dyDescent="0.3">
      <c r="B12" s="36" t="s">
        <v>27</v>
      </c>
      <c r="C12" s="45">
        <f>SUM(C7:C11)</f>
        <v>315000</v>
      </c>
      <c r="D12" s="45">
        <f t="shared" ref="D12:K12" si="19">SUM(D7:D11)</f>
        <v>325000</v>
      </c>
      <c r="E12" s="46">
        <f t="shared" si="19"/>
        <v>348000</v>
      </c>
      <c r="F12" s="45">
        <f t="shared" si="19"/>
        <v>360000</v>
      </c>
      <c r="G12" s="45">
        <f t="shared" si="19"/>
        <v>306000</v>
      </c>
      <c r="H12" s="46">
        <f t="shared" si="19"/>
        <v>310000</v>
      </c>
      <c r="I12" s="45">
        <f t="shared" si="19"/>
        <v>285000</v>
      </c>
      <c r="J12" s="45">
        <f t="shared" si="19"/>
        <v>283000</v>
      </c>
      <c r="K12" s="46">
        <f t="shared" si="19"/>
        <v>319000</v>
      </c>
      <c r="L12" s="35">
        <f>SUM(L7:L11)</f>
        <v>140</v>
      </c>
      <c r="M12" s="35">
        <f>SUM(M7:M11)</f>
        <v>136</v>
      </c>
      <c r="N12" s="36">
        <f t="shared" ref="N12:T12" si="20">SUM(N7:N11)</f>
        <v>154</v>
      </c>
      <c r="O12" s="35">
        <f>SUM(O7:O11)</f>
        <v>42</v>
      </c>
      <c r="P12" s="35">
        <f>SUM(P7:P11)</f>
        <v>38</v>
      </c>
      <c r="Q12" s="36">
        <f>SUM(Q7:Q11)</f>
        <v>50</v>
      </c>
      <c r="R12" s="35">
        <f t="shared" si="20"/>
        <v>60</v>
      </c>
      <c r="S12" s="35">
        <f t="shared" si="20"/>
        <v>50</v>
      </c>
      <c r="T12" s="36">
        <f t="shared" si="20"/>
        <v>54</v>
      </c>
      <c r="U12" s="35">
        <f>SUM(U7:U11)</f>
        <v>30</v>
      </c>
      <c r="V12" s="35">
        <f>SUM(V7:V11)</f>
        <v>31</v>
      </c>
      <c r="W12" s="36">
        <f>SUM(W7:W11)</f>
        <v>40</v>
      </c>
      <c r="X12" s="45">
        <f>SUM(X7:X11)</f>
        <v>11180</v>
      </c>
      <c r="Y12" s="45">
        <f t="shared" ref="Y12:Z12" si="21">SUM(Y7:Y11)</f>
        <v>12890</v>
      </c>
      <c r="Z12" s="46">
        <f t="shared" si="21"/>
        <v>14300</v>
      </c>
      <c r="AA12" s="45">
        <f t="shared" ref="AA12:AL12" si="22">AVERAGE(AA7:AA11)</f>
        <v>258.88888888888891</v>
      </c>
      <c r="AB12" s="45">
        <f t="shared" si="22"/>
        <v>331.64615384615388</v>
      </c>
      <c r="AC12" s="46">
        <f t="shared" si="22"/>
        <v>280</v>
      </c>
      <c r="AD12" s="45">
        <f t="shared" si="22"/>
        <v>400</v>
      </c>
      <c r="AE12" s="45">
        <f t="shared" si="22"/>
        <v>400</v>
      </c>
      <c r="AF12" s="46">
        <f t="shared" si="22"/>
        <v>400</v>
      </c>
      <c r="AG12" s="45">
        <f t="shared" si="22"/>
        <v>396.5</v>
      </c>
      <c r="AH12" s="45">
        <f t="shared" si="22"/>
        <v>342.5</v>
      </c>
      <c r="AI12" s="46">
        <f t="shared" si="22"/>
        <v>390</v>
      </c>
      <c r="AJ12" s="45">
        <f t="shared" si="22"/>
        <v>2300</v>
      </c>
      <c r="AK12" s="45">
        <f t="shared" si="22"/>
        <v>2450</v>
      </c>
      <c r="AL12" s="45">
        <f t="shared" si="22"/>
        <v>2300</v>
      </c>
      <c r="AM12" s="45">
        <f t="shared" ref="AM12:AR12" si="23">AVERAGE(AM7:AM11)</f>
        <v>2239.583333333333</v>
      </c>
      <c r="AN12" s="45">
        <f t="shared" si="23"/>
        <v>2373.2240437158471</v>
      </c>
      <c r="AO12" s="46">
        <f t="shared" si="23"/>
        <v>2248.9343563512361</v>
      </c>
      <c r="AP12" s="45">
        <f t="shared" si="23"/>
        <v>2225</v>
      </c>
      <c r="AQ12" s="45">
        <f t="shared" si="23"/>
        <v>2450</v>
      </c>
      <c r="AR12" s="46">
        <f t="shared" si="23"/>
        <v>2350</v>
      </c>
    </row>
    <row r="13" spans="2:44" ht="19.899999999999999" customHeight="1" x14ac:dyDescent="0.3"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2:44" ht="24.95" customHeight="1" x14ac:dyDescent="0.3">
      <c r="B14" s="132" t="s">
        <v>28</v>
      </c>
      <c r="C14" s="132"/>
      <c r="D14" s="132"/>
      <c r="E14" s="126">
        <f>SUM('데이터 입력'!C26:E26,'데이터 입력'!C35:E35,'데이터 입력'!C44:E44,'데이터 입력'!C53:E53)</f>
        <v>3841000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2:44" ht="24.95" customHeight="1" x14ac:dyDescent="0.3">
      <c r="B15" s="132" t="s">
        <v>29</v>
      </c>
      <c r="C15" s="132"/>
      <c r="D15" s="132"/>
      <c r="E15" s="127">
        <f>SUM(L26:N26,L35:N35,L44:N44,L53:N53)</f>
        <v>1901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2:44" ht="24.95" customHeight="1" x14ac:dyDescent="0.3">
      <c r="B16" s="132" t="s">
        <v>30</v>
      </c>
      <c r="C16" s="132"/>
      <c r="D16" s="132"/>
      <c r="E16" s="127">
        <f>SUM(O26:Q26,O35:Q35,O44:Q44,O53:Q53)</f>
        <v>525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2:44" ht="24.95" customHeight="1" x14ac:dyDescent="0.3">
      <c r="B17" s="132" t="s">
        <v>31</v>
      </c>
      <c r="C17" s="132"/>
      <c r="D17" s="132"/>
      <c r="E17" s="126">
        <f>E14/E15</f>
        <v>2020.5155181483431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2:44" ht="19.899999999999999" customHeight="1" x14ac:dyDescent="0.3">
      <c r="D18" s="6"/>
      <c r="E18" s="6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2:44" ht="24.95" customHeight="1" thickBot="1" x14ac:dyDescent="0.35">
      <c r="B19" s="61" t="s">
        <v>0</v>
      </c>
      <c r="C19" s="3" t="s">
        <v>33</v>
      </c>
      <c r="D19" s="3" t="s">
        <v>35</v>
      </c>
      <c r="E19" s="3" t="s">
        <v>37</v>
      </c>
      <c r="F19" s="3" t="s">
        <v>32</v>
      </c>
      <c r="G19" s="3" t="s">
        <v>34</v>
      </c>
      <c r="H19" s="3" t="s">
        <v>36</v>
      </c>
      <c r="I19" s="3" t="s">
        <v>32</v>
      </c>
      <c r="J19" s="3" t="s">
        <v>34</v>
      </c>
      <c r="K19" s="3" t="s">
        <v>36</v>
      </c>
      <c r="L19" s="3" t="s">
        <v>32</v>
      </c>
      <c r="M19" s="3" t="s">
        <v>34</v>
      </c>
      <c r="N19" s="3" t="s">
        <v>36</v>
      </c>
      <c r="O19" s="3" t="s">
        <v>32</v>
      </c>
      <c r="P19" s="3" t="s">
        <v>34</v>
      </c>
      <c r="Q19" s="3" t="s">
        <v>36</v>
      </c>
      <c r="R19" s="3" t="s">
        <v>32</v>
      </c>
      <c r="S19" s="3" t="s">
        <v>34</v>
      </c>
      <c r="T19" s="3" t="s">
        <v>36</v>
      </c>
      <c r="U19" s="3" t="s">
        <v>32</v>
      </c>
      <c r="V19" s="3" t="s">
        <v>34</v>
      </c>
      <c r="W19" s="3" t="s">
        <v>36</v>
      </c>
      <c r="X19" s="3" t="s">
        <v>32</v>
      </c>
      <c r="Y19" s="3" t="s">
        <v>34</v>
      </c>
      <c r="Z19" s="3" t="s">
        <v>36</v>
      </c>
      <c r="AA19" s="3" t="s">
        <v>32</v>
      </c>
      <c r="AB19" s="3" t="s">
        <v>34</v>
      </c>
      <c r="AC19" s="3" t="s">
        <v>36</v>
      </c>
      <c r="AD19" s="3" t="s">
        <v>32</v>
      </c>
      <c r="AE19" s="3" t="s">
        <v>34</v>
      </c>
      <c r="AF19" s="3" t="s">
        <v>36</v>
      </c>
      <c r="AG19" s="3" t="s">
        <v>32</v>
      </c>
      <c r="AH19" s="3" t="s">
        <v>34</v>
      </c>
      <c r="AI19" s="3" t="s">
        <v>36</v>
      </c>
      <c r="AJ19" s="3" t="s">
        <v>32</v>
      </c>
      <c r="AK19" s="3" t="s">
        <v>34</v>
      </c>
      <c r="AL19" s="3" t="s">
        <v>36</v>
      </c>
      <c r="AM19" s="3" t="s">
        <v>32</v>
      </c>
      <c r="AN19" s="3" t="s">
        <v>34</v>
      </c>
      <c r="AO19" s="3" t="s">
        <v>36</v>
      </c>
      <c r="AP19" s="3" t="s">
        <v>32</v>
      </c>
      <c r="AQ19" s="3" t="s">
        <v>34</v>
      </c>
      <c r="AR19" s="3" t="s">
        <v>36</v>
      </c>
    </row>
    <row r="20" spans="2:44" ht="30" customHeight="1" x14ac:dyDescent="0.3">
      <c r="B20" s="37" t="s">
        <v>8</v>
      </c>
      <c r="C20" s="96" t="s">
        <v>10</v>
      </c>
      <c r="D20" s="96" t="s">
        <v>10</v>
      </c>
      <c r="E20" s="97" t="s">
        <v>10</v>
      </c>
      <c r="F20" s="38" t="s">
        <v>12</v>
      </c>
      <c r="G20" s="38" t="s">
        <v>12</v>
      </c>
      <c r="H20" s="37" t="s">
        <v>12</v>
      </c>
      <c r="I20" s="86" t="s">
        <v>14</v>
      </c>
      <c r="J20" s="86" t="s">
        <v>14</v>
      </c>
      <c r="K20" s="87" t="s">
        <v>14</v>
      </c>
      <c r="L20" s="38" t="s">
        <v>16</v>
      </c>
      <c r="M20" s="38" t="s">
        <v>16</v>
      </c>
      <c r="N20" s="37" t="s">
        <v>16</v>
      </c>
      <c r="O20" s="96" t="s">
        <v>18</v>
      </c>
      <c r="P20" s="96" t="s">
        <v>18</v>
      </c>
      <c r="Q20" s="97" t="s">
        <v>18</v>
      </c>
      <c r="R20" s="38" t="s">
        <v>60</v>
      </c>
      <c r="S20" s="38" t="s">
        <v>60</v>
      </c>
      <c r="T20" s="37" t="s">
        <v>60</v>
      </c>
      <c r="U20" s="86" t="s">
        <v>20</v>
      </c>
      <c r="V20" s="86" t="s">
        <v>20</v>
      </c>
      <c r="W20" s="87" t="s">
        <v>20</v>
      </c>
      <c r="X20" s="38" t="s">
        <v>22</v>
      </c>
      <c r="Y20" s="38" t="s">
        <v>22</v>
      </c>
      <c r="Z20" s="37" t="s">
        <v>22</v>
      </c>
      <c r="AA20" s="96" t="s">
        <v>64</v>
      </c>
      <c r="AB20" s="96" t="s">
        <v>64</v>
      </c>
      <c r="AC20" s="97" t="s">
        <v>64</v>
      </c>
      <c r="AD20" s="38" t="s">
        <v>70</v>
      </c>
      <c r="AE20" s="38" t="s">
        <v>70</v>
      </c>
      <c r="AF20" s="37" t="s">
        <v>70</v>
      </c>
      <c r="AG20" s="86" t="s">
        <v>68</v>
      </c>
      <c r="AH20" s="86" t="s">
        <v>68</v>
      </c>
      <c r="AI20" s="87" t="s">
        <v>68</v>
      </c>
      <c r="AJ20" s="38" t="s">
        <v>79</v>
      </c>
      <c r="AK20" s="38" t="s">
        <v>79</v>
      </c>
      <c r="AL20" s="38" t="s">
        <v>79</v>
      </c>
      <c r="AM20" s="96" t="s">
        <v>75</v>
      </c>
      <c r="AN20" s="96" t="s">
        <v>75</v>
      </c>
      <c r="AO20" s="97" t="s">
        <v>75</v>
      </c>
      <c r="AP20" s="86" t="s">
        <v>77</v>
      </c>
      <c r="AQ20" s="86" t="s">
        <v>77</v>
      </c>
      <c r="AR20" s="87" t="s">
        <v>77</v>
      </c>
    </row>
    <row r="21" spans="2:44" ht="21" customHeight="1" x14ac:dyDescent="0.3">
      <c r="B21" s="7" t="s">
        <v>24</v>
      </c>
      <c r="C21" s="98">
        <v>130000</v>
      </c>
      <c r="D21" s="98">
        <v>135000</v>
      </c>
      <c r="E21" s="99">
        <v>148000</v>
      </c>
      <c r="F21" s="54">
        <v>180000</v>
      </c>
      <c r="G21" s="54">
        <v>153000</v>
      </c>
      <c r="H21" s="55">
        <v>155000</v>
      </c>
      <c r="I21" s="92">
        <v>120000</v>
      </c>
      <c r="J21" s="92">
        <v>130000</v>
      </c>
      <c r="K21" s="93">
        <v>130000</v>
      </c>
      <c r="L21" s="47">
        <v>60</v>
      </c>
      <c r="M21" s="47">
        <v>61</v>
      </c>
      <c r="N21" s="48">
        <v>69</v>
      </c>
      <c r="O21" s="118">
        <v>15</v>
      </c>
      <c r="P21" s="118">
        <v>13</v>
      </c>
      <c r="Q21" s="119">
        <v>20</v>
      </c>
      <c r="R21" s="47">
        <v>30</v>
      </c>
      <c r="S21" s="47">
        <v>25</v>
      </c>
      <c r="T21" s="48">
        <v>27</v>
      </c>
      <c r="U21" s="88">
        <v>10</v>
      </c>
      <c r="V21" s="88">
        <v>11</v>
      </c>
      <c r="W21" s="89">
        <v>15</v>
      </c>
      <c r="X21" s="54">
        <v>3500</v>
      </c>
      <c r="Y21" s="54">
        <v>4000</v>
      </c>
      <c r="Z21" s="55">
        <v>5000</v>
      </c>
      <c r="AA21" s="98">
        <f t="shared" ref="AA21:AC25" si="24">IFERROR(X21/O21,"")</f>
        <v>233.33333333333334</v>
      </c>
      <c r="AB21" s="98">
        <f t="shared" si="24"/>
        <v>307.69230769230768</v>
      </c>
      <c r="AC21" s="99">
        <f t="shared" si="24"/>
        <v>250</v>
      </c>
      <c r="AD21" s="54">
        <v>400</v>
      </c>
      <c r="AE21" s="54">
        <v>400</v>
      </c>
      <c r="AF21" s="55">
        <v>400</v>
      </c>
      <c r="AG21" s="92">
        <v>390</v>
      </c>
      <c r="AH21" s="92">
        <v>400</v>
      </c>
      <c r="AI21" s="93">
        <v>395</v>
      </c>
      <c r="AJ21" s="54">
        <v>2300</v>
      </c>
      <c r="AK21" s="54">
        <v>2400</v>
      </c>
      <c r="AL21" s="54">
        <v>2300</v>
      </c>
      <c r="AM21" s="98">
        <f>IFERROR(C21/L21,"")</f>
        <v>2166.6666666666665</v>
      </c>
      <c r="AN21" s="98">
        <f t="shared" ref="AN21:AN25" si="25">IFERROR(D21/M21,"")</f>
        <v>2213.1147540983607</v>
      </c>
      <c r="AO21" s="99">
        <f t="shared" ref="AO21:AO25" si="26">IFERROR(E21/N21,"")</f>
        <v>2144.927536231884</v>
      </c>
      <c r="AP21" s="92">
        <v>2300</v>
      </c>
      <c r="AQ21" s="92">
        <v>2300</v>
      </c>
      <c r="AR21" s="93">
        <v>2300</v>
      </c>
    </row>
    <row r="22" spans="2:44" ht="21" customHeight="1" x14ac:dyDescent="0.3">
      <c r="B22" s="5" t="s">
        <v>25</v>
      </c>
      <c r="C22" s="100">
        <v>185000</v>
      </c>
      <c r="D22" s="100">
        <v>190000</v>
      </c>
      <c r="E22" s="101">
        <v>200000</v>
      </c>
      <c r="F22" s="41">
        <v>180000</v>
      </c>
      <c r="G22" s="41">
        <v>153000</v>
      </c>
      <c r="H22" s="42">
        <v>155000</v>
      </c>
      <c r="I22" s="76">
        <v>165000</v>
      </c>
      <c r="J22" s="76">
        <v>153000</v>
      </c>
      <c r="K22" s="77">
        <v>189000</v>
      </c>
      <c r="L22" s="31">
        <v>80</v>
      </c>
      <c r="M22" s="31">
        <v>75</v>
      </c>
      <c r="N22" s="32">
        <v>85</v>
      </c>
      <c r="O22" s="120">
        <v>27</v>
      </c>
      <c r="P22" s="120">
        <v>25</v>
      </c>
      <c r="Q22" s="121">
        <v>30</v>
      </c>
      <c r="R22" s="31">
        <v>30</v>
      </c>
      <c r="S22" s="31">
        <v>25</v>
      </c>
      <c r="T22" s="32">
        <v>27</v>
      </c>
      <c r="U22" s="82">
        <v>20</v>
      </c>
      <c r="V22" s="82">
        <v>20</v>
      </c>
      <c r="W22" s="83">
        <v>25</v>
      </c>
      <c r="X22" s="41">
        <v>7680</v>
      </c>
      <c r="Y22" s="41">
        <v>8890</v>
      </c>
      <c r="Z22" s="42">
        <v>9300</v>
      </c>
      <c r="AA22" s="100">
        <f t="shared" si="24"/>
        <v>284.44444444444446</v>
      </c>
      <c r="AB22" s="100">
        <f t="shared" si="24"/>
        <v>355.6</v>
      </c>
      <c r="AC22" s="101">
        <f t="shared" si="24"/>
        <v>310</v>
      </c>
      <c r="AD22" s="41">
        <v>400</v>
      </c>
      <c r="AE22" s="41">
        <v>400</v>
      </c>
      <c r="AF22" s="42">
        <v>400</v>
      </c>
      <c r="AG22" s="76">
        <v>403</v>
      </c>
      <c r="AH22" s="76">
        <v>285</v>
      </c>
      <c r="AI22" s="77">
        <v>385</v>
      </c>
      <c r="AJ22" s="41">
        <v>2300</v>
      </c>
      <c r="AK22" s="41">
        <v>2500</v>
      </c>
      <c r="AL22" s="41">
        <v>2300</v>
      </c>
      <c r="AM22" s="100">
        <f t="shared" ref="AM22:AM25" si="27">IFERROR(C22/L22,"")</f>
        <v>2312.5</v>
      </c>
      <c r="AN22" s="100">
        <f t="shared" si="25"/>
        <v>2533.3333333333335</v>
      </c>
      <c r="AO22" s="101">
        <f t="shared" si="26"/>
        <v>2352.9411764705883</v>
      </c>
      <c r="AP22" s="76">
        <v>2150</v>
      </c>
      <c r="AQ22" s="76">
        <v>2600</v>
      </c>
      <c r="AR22" s="77">
        <v>2400</v>
      </c>
    </row>
    <row r="23" spans="2:44" ht="21" customHeight="1" x14ac:dyDescent="0.3">
      <c r="B23" s="5"/>
      <c r="C23" s="100"/>
      <c r="D23" s="100"/>
      <c r="E23" s="101"/>
      <c r="F23" s="41"/>
      <c r="G23" s="41"/>
      <c r="H23" s="42"/>
      <c r="I23" s="76"/>
      <c r="J23" s="76"/>
      <c r="K23" s="77"/>
      <c r="L23" s="31"/>
      <c r="M23" s="31"/>
      <c r="N23" s="32"/>
      <c r="O23" s="120"/>
      <c r="P23" s="120"/>
      <c r="Q23" s="121"/>
      <c r="R23" s="31"/>
      <c r="S23" s="31"/>
      <c r="T23" s="32"/>
      <c r="U23" s="82"/>
      <c r="V23" s="82"/>
      <c r="W23" s="83"/>
      <c r="X23" s="41"/>
      <c r="Y23" s="41"/>
      <c r="Z23" s="42"/>
      <c r="AA23" s="100" t="str">
        <f t="shared" si="24"/>
        <v/>
      </c>
      <c r="AB23" s="100" t="str">
        <f t="shared" si="24"/>
        <v/>
      </c>
      <c r="AC23" s="101" t="str">
        <f t="shared" si="24"/>
        <v/>
      </c>
      <c r="AD23" s="41"/>
      <c r="AE23" s="41"/>
      <c r="AF23" s="42"/>
      <c r="AG23" s="76"/>
      <c r="AH23" s="76"/>
      <c r="AI23" s="77"/>
      <c r="AJ23" s="41"/>
      <c r="AK23" s="41"/>
      <c r="AL23" s="41"/>
      <c r="AM23" s="100" t="str">
        <f t="shared" si="27"/>
        <v/>
      </c>
      <c r="AN23" s="100" t="str">
        <f t="shared" si="25"/>
        <v/>
      </c>
      <c r="AO23" s="101" t="str">
        <f t="shared" si="26"/>
        <v/>
      </c>
      <c r="AP23" s="76"/>
      <c r="AQ23" s="76"/>
      <c r="AR23" s="77"/>
    </row>
    <row r="24" spans="2:44" ht="21" customHeight="1" x14ac:dyDescent="0.3">
      <c r="B24" s="5"/>
      <c r="C24" s="100"/>
      <c r="D24" s="100"/>
      <c r="E24" s="101"/>
      <c r="F24" s="41"/>
      <c r="G24" s="41"/>
      <c r="H24" s="42"/>
      <c r="I24" s="76"/>
      <c r="J24" s="76"/>
      <c r="K24" s="77"/>
      <c r="L24" s="31"/>
      <c r="M24" s="31"/>
      <c r="N24" s="32"/>
      <c r="O24" s="120"/>
      <c r="P24" s="120"/>
      <c r="Q24" s="121"/>
      <c r="R24" s="31"/>
      <c r="S24" s="31"/>
      <c r="T24" s="32"/>
      <c r="U24" s="82"/>
      <c r="V24" s="82"/>
      <c r="W24" s="83"/>
      <c r="X24" s="41"/>
      <c r="Y24" s="41"/>
      <c r="Z24" s="42"/>
      <c r="AA24" s="100" t="str">
        <f t="shared" si="24"/>
        <v/>
      </c>
      <c r="AB24" s="100" t="str">
        <f t="shared" si="24"/>
        <v/>
      </c>
      <c r="AC24" s="101" t="str">
        <f t="shared" si="24"/>
        <v/>
      </c>
      <c r="AD24" s="41"/>
      <c r="AE24" s="41"/>
      <c r="AF24" s="42"/>
      <c r="AG24" s="76"/>
      <c r="AH24" s="76"/>
      <c r="AI24" s="77"/>
      <c r="AJ24" s="41"/>
      <c r="AK24" s="41"/>
      <c r="AL24" s="41"/>
      <c r="AM24" s="100" t="str">
        <f t="shared" si="27"/>
        <v/>
      </c>
      <c r="AN24" s="100" t="str">
        <f t="shared" si="25"/>
        <v/>
      </c>
      <c r="AO24" s="101" t="str">
        <f t="shared" si="26"/>
        <v/>
      </c>
      <c r="AP24" s="76"/>
      <c r="AQ24" s="76"/>
      <c r="AR24" s="77"/>
    </row>
    <row r="25" spans="2:44" ht="21" customHeight="1" x14ac:dyDescent="0.3">
      <c r="B25" s="8"/>
      <c r="C25" s="102"/>
      <c r="D25" s="102"/>
      <c r="E25" s="103"/>
      <c r="F25" s="56"/>
      <c r="G25" s="56"/>
      <c r="H25" s="57"/>
      <c r="I25" s="94"/>
      <c r="J25" s="94"/>
      <c r="K25" s="95"/>
      <c r="L25" s="49"/>
      <c r="M25" s="49"/>
      <c r="N25" s="50"/>
      <c r="O25" s="122"/>
      <c r="P25" s="122"/>
      <c r="Q25" s="123"/>
      <c r="R25" s="49"/>
      <c r="S25" s="49"/>
      <c r="T25" s="50"/>
      <c r="U25" s="90"/>
      <c r="V25" s="90"/>
      <c r="W25" s="91"/>
      <c r="X25" s="56"/>
      <c r="Y25" s="56"/>
      <c r="Z25" s="57"/>
      <c r="AA25" s="102" t="str">
        <f t="shared" si="24"/>
        <v/>
      </c>
      <c r="AB25" s="102" t="str">
        <f t="shared" si="24"/>
        <v/>
      </c>
      <c r="AC25" s="103" t="str">
        <f t="shared" si="24"/>
        <v/>
      </c>
      <c r="AD25" s="56"/>
      <c r="AE25" s="56"/>
      <c r="AF25" s="57"/>
      <c r="AG25" s="94"/>
      <c r="AH25" s="94"/>
      <c r="AI25" s="95"/>
      <c r="AJ25" s="56"/>
      <c r="AK25" s="56"/>
      <c r="AL25" s="56"/>
      <c r="AM25" s="102" t="str">
        <f t="shared" si="27"/>
        <v/>
      </c>
      <c r="AN25" s="102" t="str">
        <f t="shared" si="25"/>
        <v/>
      </c>
      <c r="AO25" s="103" t="str">
        <f t="shared" si="26"/>
        <v/>
      </c>
      <c r="AP25" s="94"/>
      <c r="AQ25" s="94"/>
      <c r="AR25" s="95"/>
    </row>
    <row r="26" spans="2:44" ht="24.95" customHeight="1" x14ac:dyDescent="0.3">
      <c r="B26" s="51" t="s">
        <v>26</v>
      </c>
      <c r="C26" s="58">
        <f>SUM(C21:C25)</f>
        <v>315000</v>
      </c>
      <c r="D26" s="58">
        <f t="shared" ref="D26:T26" si="28">SUM(D21:D25)</f>
        <v>325000</v>
      </c>
      <c r="E26" s="59">
        <f t="shared" si="28"/>
        <v>348000</v>
      </c>
      <c r="F26" s="58">
        <f t="shared" si="28"/>
        <v>360000</v>
      </c>
      <c r="G26" s="58">
        <f t="shared" si="28"/>
        <v>306000</v>
      </c>
      <c r="H26" s="59">
        <f t="shared" si="28"/>
        <v>310000</v>
      </c>
      <c r="I26" s="60">
        <f t="shared" si="28"/>
        <v>285000</v>
      </c>
      <c r="J26" s="58">
        <f t="shared" si="28"/>
        <v>283000</v>
      </c>
      <c r="K26" s="59">
        <f t="shared" si="28"/>
        <v>319000</v>
      </c>
      <c r="L26" s="52">
        <f t="shared" si="28"/>
        <v>140</v>
      </c>
      <c r="M26" s="53">
        <f t="shared" si="28"/>
        <v>136</v>
      </c>
      <c r="N26" s="51">
        <f t="shared" si="28"/>
        <v>154</v>
      </c>
      <c r="O26" s="53">
        <f>SUM(O21:O25)</f>
        <v>42</v>
      </c>
      <c r="P26" s="53">
        <f>SUM(P21:P25)</f>
        <v>38</v>
      </c>
      <c r="Q26" s="51">
        <f>SUM(Q21:Q25)</f>
        <v>50</v>
      </c>
      <c r="R26" s="53">
        <f t="shared" si="28"/>
        <v>60</v>
      </c>
      <c r="S26" s="53">
        <f t="shared" si="28"/>
        <v>50</v>
      </c>
      <c r="T26" s="51">
        <f t="shared" si="28"/>
        <v>54</v>
      </c>
      <c r="U26" s="53">
        <f t="shared" ref="U26:Z26" si="29">SUM(U21:U25)</f>
        <v>30</v>
      </c>
      <c r="V26" s="53">
        <f t="shared" si="29"/>
        <v>31</v>
      </c>
      <c r="W26" s="51">
        <f t="shared" si="29"/>
        <v>40</v>
      </c>
      <c r="X26" s="58">
        <f t="shared" si="29"/>
        <v>11180</v>
      </c>
      <c r="Y26" s="58">
        <f t="shared" si="29"/>
        <v>12890</v>
      </c>
      <c r="Z26" s="59">
        <f t="shared" si="29"/>
        <v>14300</v>
      </c>
      <c r="AA26" s="58">
        <f t="shared" ref="AA26:AL26" si="30">AVERAGE(AA21:AA25)</f>
        <v>258.88888888888891</v>
      </c>
      <c r="AB26" s="58">
        <f t="shared" si="30"/>
        <v>331.64615384615388</v>
      </c>
      <c r="AC26" s="59">
        <f t="shared" si="30"/>
        <v>280</v>
      </c>
      <c r="AD26" s="58">
        <f t="shared" si="30"/>
        <v>400</v>
      </c>
      <c r="AE26" s="58">
        <f t="shared" si="30"/>
        <v>400</v>
      </c>
      <c r="AF26" s="59">
        <f t="shared" si="30"/>
        <v>400</v>
      </c>
      <c r="AG26" s="58">
        <f t="shared" si="30"/>
        <v>396.5</v>
      </c>
      <c r="AH26" s="58">
        <f t="shared" si="30"/>
        <v>342.5</v>
      </c>
      <c r="AI26" s="59">
        <f t="shared" si="30"/>
        <v>390</v>
      </c>
      <c r="AJ26" s="58">
        <f t="shared" si="30"/>
        <v>2300</v>
      </c>
      <c r="AK26" s="58">
        <f t="shared" si="30"/>
        <v>2450</v>
      </c>
      <c r="AL26" s="58">
        <f t="shared" si="30"/>
        <v>2300</v>
      </c>
      <c r="AM26" s="58">
        <f t="shared" ref="AM26:AR26" si="31">AVERAGE(AM21:AM25)</f>
        <v>2239.583333333333</v>
      </c>
      <c r="AN26" s="58">
        <f t="shared" si="31"/>
        <v>2373.2240437158471</v>
      </c>
      <c r="AO26" s="59">
        <f t="shared" si="31"/>
        <v>2248.9343563512361</v>
      </c>
      <c r="AP26" s="58">
        <f t="shared" si="31"/>
        <v>2225</v>
      </c>
      <c r="AQ26" s="58">
        <f t="shared" si="31"/>
        <v>2450</v>
      </c>
      <c r="AR26" s="59">
        <f t="shared" si="31"/>
        <v>2350</v>
      </c>
    </row>
    <row r="27" spans="2:44" ht="24.95" customHeight="1" x14ac:dyDescent="0.3"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2:44" ht="24.95" customHeight="1" thickBot="1" x14ac:dyDescent="0.35">
      <c r="B28" s="61" t="s">
        <v>1</v>
      </c>
      <c r="C28" s="3" t="s">
        <v>39</v>
      </c>
      <c r="D28" s="3" t="s">
        <v>41</v>
      </c>
      <c r="E28" s="3" t="s">
        <v>43</v>
      </c>
      <c r="F28" s="3" t="s">
        <v>38</v>
      </c>
      <c r="G28" s="3" t="s">
        <v>40</v>
      </c>
      <c r="H28" s="3" t="s">
        <v>42</v>
      </c>
      <c r="I28" s="3" t="s">
        <v>38</v>
      </c>
      <c r="J28" s="3" t="s">
        <v>40</v>
      </c>
      <c r="K28" s="3" t="s">
        <v>42</v>
      </c>
      <c r="L28" s="3" t="s">
        <v>38</v>
      </c>
      <c r="M28" s="3" t="s">
        <v>40</v>
      </c>
      <c r="N28" s="3" t="s">
        <v>42</v>
      </c>
      <c r="O28" s="3" t="s">
        <v>38</v>
      </c>
      <c r="P28" s="3" t="s">
        <v>40</v>
      </c>
      <c r="Q28" s="3" t="s">
        <v>42</v>
      </c>
      <c r="R28" s="3" t="s">
        <v>38</v>
      </c>
      <c r="S28" s="3" t="s">
        <v>40</v>
      </c>
      <c r="T28" s="3" t="s">
        <v>42</v>
      </c>
      <c r="U28" s="3" t="s">
        <v>38</v>
      </c>
      <c r="V28" s="3" t="s">
        <v>40</v>
      </c>
      <c r="W28" s="3" t="s">
        <v>42</v>
      </c>
      <c r="X28" s="3" t="s">
        <v>38</v>
      </c>
      <c r="Y28" s="3" t="s">
        <v>40</v>
      </c>
      <c r="Z28" s="3" t="s">
        <v>42</v>
      </c>
      <c r="AA28" s="3" t="s">
        <v>38</v>
      </c>
      <c r="AB28" s="3" t="s">
        <v>40</v>
      </c>
      <c r="AC28" s="3" t="s">
        <v>42</v>
      </c>
      <c r="AD28" s="3" t="s">
        <v>38</v>
      </c>
      <c r="AE28" s="3" t="s">
        <v>40</v>
      </c>
      <c r="AF28" s="3" t="s">
        <v>42</v>
      </c>
      <c r="AG28" s="3" t="s">
        <v>38</v>
      </c>
      <c r="AH28" s="3" t="s">
        <v>40</v>
      </c>
      <c r="AI28" s="3" t="s">
        <v>42</v>
      </c>
      <c r="AJ28" s="3" t="s">
        <v>38</v>
      </c>
      <c r="AK28" s="3" t="s">
        <v>40</v>
      </c>
      <c r="AL28" s="3" t="s">
        <v>42</v>
      </c>
      <c r="AM28" s="3" t="s">
        <v>38</v>
      </c>
      <c r="AN28" s="3" t="s">
        <v>40</v>
      </c>
      <c r="AO28" s="3" t="s">
        <v>42</v>
      </c>
      <c r="AP28" s="3" t="s">
        <v>38</v>
      </c>
      <c r="AQ28" s="3" t="s">
        <v>40</v>
      </c>
      <c r="AR28" s="3" t="s">
        <v>42</v>
      </c>
    </row>
    <row r="29" spans="2:44" s="4" customFormat="1" ht="30" customHeight="1" x14ac:dyDescent="0.3">
      <c r="B29" s="37" t="s">
        <v>8</v>
      </c>
      <c r="C29" s="96" t="s">
        <v>10</v>
      </c>
      <c r="D29" s="96" t="s">
        <v>10</v>
      </c>
      <c r="E29" s="97" t="s">
        <v>10</v>
      </c>
      <c r="F29" s="38" t="s">
        <v>12</v>
      </c>
      <c r="G29" s="38" t="s">
        <v>12</v>
      </c>
      <c r="H29" s="37" t="s">
        <v>12</v>
      </c>
      <c r="I29" s="86" t="s">
        <v>14</v>
      </c>
      <c r="J29" s="86" t="s">
        <v>14</v>
      </c>
      <c r="K29" s="87" t="s">
        <v>14</v>
      </c>
      <c r="L29" s="38" t="s">
        <v>16</v>
      </c>
      <c r="M29" s="38" t="s">
        <v>16</v>
      </c>
      <c r="N29" s="37" t="s">
        <v>16</v>
      </c>
      <c r="O29" s="96" t="s">
        <v>18</v>
      </c>
      <c r="P29" s="96" t="s">
        <v>18</v>
      </c>
      <c r="Q29" s="97" t="s">
        <v>18</v>
      </c>
      <c r="R29" s="38" t="s">
        <v>60</v>
      </c>
      <c r="S29" s="38" t="s">
        <v>60</v>
      </c>
      <c r="T29" s="37" t="s">
        <v>60</v>
      </c>
      <c r="U29" s="86" t="s">
        <v>20</v>
      </c>
      <c r="V29" s="86" t="s">
        <v>20</v>
      </c>
      <c r="W29" s="87" t="s">
        <v>20</v>
      </c>
      <c r="X29" s="38" t="s">
        <v>22</v>
      </c>
      <c r="Y29" s="38" t="s">
        <v>22</v>
      </c>
      <c r="Z29" s="37" t="s">
        <v>22</v>
      </c>
      <c r="AA29" s="96" t="s">
        <v>64</v>
      </c>
      <c r="AB29" s="96" t="s">
        <v>64</v>
      </c>
      <c r="AC29" s="97" t="s">
        <v>64</v>
      </c>
      <c r="AD29" s="38" t="s">
        <v>70</v>
      </c>
      <c r="AE29" s="38" t="s">
        <v>70</v>
      </c>
      <c r="AF29" s="37" t="s">
        <v>70</v>
      </c>
      <c r="AG29" s="86" t="s">
        <v>68</v>
      </c>
      <c r="AH29" s="86" t="s">
        <v>68</v>
      </c>
      <c r="AI29" s="87" t="s">
        <v>68</v>
      </c>
      <c r="AJ29" s="38" t="s">
        <v>79</v>
      </c>
      <c r="AK29" s="38" t="s">
        <v>79</v>
      </c>
      <c r="AL29" s="38" t="s">
        <v>79</v>
      </c>
      <c r="AM29" s="96" t="s">
        <v>75</v>
      </c>
      <c r="AN29" s="96" t="s">
        <v>75</v>
      </c>
      <c r="AO29" s="97" t="s">
        <v>75</v>
      </c>
      <c r="AP29" s="86" t="s">
        <v>77</v>
      </c>
      <c r="AQ29" s="86" t="s">
        <v>77</v>
      </c>
      <c r="AR29" s="87" t="s">
        <v>77</v>
      </c>
    </row>
    <row r="30" spans="2:44" ht="21" customHeight="1" x14ac:dyDescent="0.3">
      <c r="B30" s="7" t="str">
        <f>$B$21</f>
        <v>홍길동</v>
      </c>
      <c r="C30" s="98">
        <v>125000</v>
      </c>
      <c r="D30" s="98">
        <v>140000</v>
      </c>
      <c r="E30" s="99">
        <v>150000</v>
      </c>
      <c r="F30" s="54">
        <v>163000</v>
      </c>
      <c r="G30" s="54">
        <v>150000</v>
      </c>
      <c r="H30" s="55">
        <v>145000</v>
      </c>
      <c r="I30" s="92">
        <v>153000</v>
      </c>
      <c r="J30" s="92">
        <v>155000</v>
      </c>
      <c r="K30" s="93">
        <v>140000</v>
      </c>
      <c r="L30" s="47">
        <v>65</v>
      </c>
      <c r="M30" s="47">
        <v>70</v>
      </c>
      <c r="N30" s="48">
        <v>70</v>
      </c>
      <c r="O30" s="118">
        <v>13</v>
      </c>
      <c r="P30" s="118">
        <v>27</v>
      </c>
      <c r="Q30" s="119">
        <v>13</v>
      </c>
      <c r="R30" s="47">
        <v>40</v>
      </c>
      <c r="S30" s="47">
        <v>45</v>
      </c>
      <c r="T30" s="48">
        <v>50</v>
      </c>
      <c r="U30" s="88">
        <v>13</v>
      </c>
      <c r="V30" s="88">
        <v>23</v>
      </c>
      <c r="W30" s="89">
        <v>15</v>
      </c>
      <c r="X30" s="54">
        <v>4000</v>
      </c>
      <c r="Y30" s="54">
        <v>4300</v>
      </c>
      <c r="Z30" s="55">
        <v>4350</v>
      </c>
      <c r="AA30" s="98">
        <f t="shared" ref="AA30:AC34" si="32">IFERROR(X30/O30,"")</f>
        <v>307.69230769230768</v>
      </c>
      <c r="AB30" s="98">
        <f t="shared" si="32"/>
        <v>159.25925925925927</v>
      </c>
      <c r="AC30" s="99">
        <f t="shared" si="32"/>
        <v>334.61538461538464</v>
      </c>
      <c r="AD30" s="54">
        <v>350</v>
      </c>
      <c r="AE30" s="54">
        <v>370</v>
      </c>
      <c r="AF30" s="55">
        <v>370</v>
      </c>
      <c r="AG30" s="92">
        <v>370</v>
      </c>
      <c r="AH30" s="92">
        <v>385</v>
      </c>
      <c r="AI30" s="93">
        <v>400</v>
      </c>
      <c r="AJ30" s="54">
        <v>2200</v>
      </c>
      <c r="AK30" s="54">
        <v>2000</v>
      </c>
      <c r="AL30" s="54">
        <v>2500</v>
      </c>
      <c r="AM30" s="98">
        <f t="shared" ref="AM30:AM34" si="33">IFERROR(C30/L30,"")</f>
        <v>1923.0769230769231</v>
      </c>
      <c r="AN30" s="98">
        <f t="shared" ref="AN30:AN34" si="34">IFERROR(D30/M30,"")</f>
        <v>2000</v>
      </c>
      <c r="AO30" s="99">
        <f t="shared" ref="AO30:AO34" si="35">IFERROR(E30/N30,"")</f>
        <v>2142.8571428571427</v>
      </c>
      <c r="AP30" s="92">
        <v>2150</v>
      </c>
      <c r="AQ30" s="92">
        <v>1990</v>
      </c>
      <c r="AR30" s="93">
        <v>2450</v>
      </c>
    </row>
    <row r="31" spans="2:44" ht="21" customHeight="1" x14ac:dyDescent="0.3">
      <c r="B31" s="5" t="str">
        <f>$B$22</f>
        <v>이순신</v>
      </c>
      <c r="C31" s="100">
        <v>180000</v>
      </c>
      <c r="D31" s="100">
        <v>160000</v>
      </c>
      <c r="E31" s="101">
        <v>210000</v>
      </c>
      <c r="F31" s="41">
        <v>163000</v>
      </c>
      <c r="G31" s="41">
        <v>150000</v>
      </c>
      <c r="H31" s="42">
        <v>145000</v>
      </c>
      <c r="I31" s="76">
        <v>160000</v>
      </c>
      <c r="J31" s="76">
        <v>130000</v>
      </c>
      <c r="K31" s="77">
        <v>130000</v>
      </c>
      <c r="L31" s="31">
        <v>95</v>
      </c>
      <c r="M31" s="31">
        <v>77</v>
      </c>
      <c r="N31" s="32">
        <v>88</v>
      </c>
      <c r="O31" s="120">
        <v>30</v>
      </c>
      <c r="P31" s="120">
        <v>20</v>
      </c>
      <c r="Q31" s="121">
        <v>25</v>
      </c>
      <c r="R31" s="31">
        <v>40</v>
      </c>
      <c r="S31" s="31">
        <v>45</v>
      </c>
      <c r="T31" s="32">
        <v>50</v>
      </c>
      <c r="U31" s="82">
        <v>18</v>
      </c>
      <c r="V31" s="82">
        <v>20</v>
      </c>
      <c r="W31" s="83">
        <v>15</v>
      </c>
      <c r="X31" s="41">
        <v>7300</v>
      </c>
      <c r="Y31" s="41">
        <v>9500</v>
      </c>
      <c r="Z31" s="42">
        <v>6000</v>
      </c>
      <c r="AA31" s="100">
        <f t="shared" si="32"/>
        <v>243.33333333333334</v>
      </c>
      <c r="AB31" s="100">
        <f t="shared" si="32"/>
        <v>475</v>
      </c>
      <c r="AC31" s="101">
        <f t="shared" si="32"/>
        <v>240</v>
      </c>
      <c r="AD31" s="41">
        <v>350</v>
      </c>
      <c r="AE31" s="41">
        <v>370</v>
      </c>
      <c r="AF31" s="42">
        <v>370</v>
      </c>
      <c r="AG31" s="76">
        <v>370</v>
      </c>
      <c r="AH31" s="76">
        <v>390</v>
      </c>
      <c r="AI31" s="77">
        <v>400</v>
      </c>
      <c r="AJ31" s="41">
        <v>2200</v>
      </c>
      <c r="AK31" s="41">
        <v>2000</v>
      </c>
      <c r="AL31" s="41">
        <v>2500</v>
      </c>
      <c r="AM31" s="100">
        <f t="shared" si="33"/>
        <v>1894.7368421052631</v>
      </c>
      <c r="AN31" s="100">
        <f t="shared" si="34"/>
        <v>2077.9220779220777</v>
      </c>
      <c r="AO31" s="101">
        <f t="shared" si="35"/>
        <v>2386.3636363636365</v>
      </c>
      <c r="AP31" s="76">
        <v>2150</v>
      </c>
      <c r="AQ31" s="76">
        <v>1990</v>
      </c>
      <c r="AR31" s="77">
        <v>2450</v>
      </c>
    </row>
    <row r="32" spans="2:44" ht="21" customHeight="1" x14ac:dyDescent="0.3">
      <c r="B32" s="5">
        <f>$B$23</f>
        <v>0</v>
      </c>
      <c r="C32" s="100"/>
      <c r="D32" s="100"/>
      <c r="E32" s="101"/>
      <c r="F32" s="41"/>
      <c r="G32" s="41"/>
      <c r="H32" s="42"/>
      <c r="I32" s="76"/>
      <c r="J32" s="76"/>
      <c r="K32" s="77"/>
      <c r="L32" s="31"/>
      <c r="M32" s="31"/>
      <c r="N32" s="32"/>
      <c r="O32" s="120"/>
      <c r="P32" s="120"/>
      <c r="Q32" s="121"/>
      <c r="R32" s="31"/>
      <c r="S32" s="31"/>
      <c r="T32" s="32"/>
      <c r="U32" s="82"/>
      <c r="V32" s="82"/>
      <c r="W32" s="83"/>
      <c r="X32" s="41"/>
      <c r="Y32" s="41"/>
      <c r="Z32" s="42"/>
      <c r="AA32" s="100" t="str">
        <f t="shared" si="32"/>
        <v/>
      </c>
      <c r="AB32" s="100" t="str">
        <f t="shared" si="32"/>
        <v/>
      </c>
      <c r="AC32" s="101" t="str">
        <f t="shared" si="32"/>
        <v/>
      </c>
      <c r="AD32" s="41"/>
      <c r="AE32" s="41"/>
      <c r="AF32" s="42"/>
      <c r="AG32" s="76"/>
      <c r="AH32" s="76"/>
      <c r="AI32" s="77"/>
      <c r="AJ32" s="41"/>
      <c r="AK32" s="41"/>
      <c r="AL32" s="41"/>
      <c r="AM32" s="100" t="str">
        <f t="shared" si="33"/>
        <v/>
      </c>
      <c r="AN32" s="100" t="str">
        <f t="shared" si="34"/>
        <v/>
      </c>
      <c r="AO32" s="101" t="str">
        <f t="shared" si="35"/>
        <v/>
      </c>
      <c r="AP32" s="76"/>
      <c r="AQ32" s="76"/>
      <c r="AR32" s="77"/>
    </row>
    <row r="33" spans="2:44" ht="21" customHeight="1" x14ac:dyDescent="0.3">
      <c r="B33" s="5">
        <f>$B$24</f>
        <v>0</v>
      </c>
      <c r="C33" s="100"/>
      <c r="D33" s="100"/>
      <c r="E33" s="101"/>
      <c r="F33" s="41"/>
      <c r="G33" s="41"/>
      <c r="H33" s="42"/>
      <c r="I33" s="76"/>
      <c r="J33" s="76"/>
      <c r="K33" s="77"/>
      <c r="L33" s="31"/>
      <c r="M33" s="31"/>
      <c r="N33" s="32"/>
      <c r="O33" s="120"/>
      <c r="P33" s="120"/>
      <c r="Q33" s="121"/>
      <c r="R33" s="31"/>
      <c r="S33" s="31"/>
      <c r="T33" s="32"/>
      <c r="U33" s="82"/>
      <c r="V33" s="82"/>
      <c r="W33" s="83"/>
      <c r="X33" s="41"/>
      <c r="Y33" s="41"/>
      <c r="Z33" s="42"/>
      <c r="AA33" s="100" t="str">
        <f t="shared" si="32"/>
        <v/>
      </c>
      <c r="AB33" s="100" t="str">
        <f t="shared" si="32"/>
        <v/>
      </c>
      <c r="AC33" s="101" t="str">
        <f t="shared" si="32"/>
        <v/>
      </c>
      <c r="AD33" s="41"/>
      <c r="AE33" s="41"/>
      <c r="AF33" s="42"/>
      <c r="AG33" s="76"/>
      <c r="AH33" s="76"/>
      <c r="AI33" s="77"/>
      <c r="AJ33" s="41"/>
      <c r="AK33" s="41"/>
      <c r="AL33" s="41"/>
      <c r="AM33" s="100" t="str">
        <f t="shared" si="33"/>
        <v/>
      </c>
      <c r="AN33" s="100" t="str">
        <f t="shared" si="34"/>
        <v/>
      </c>
      <c r="AO33" s="101" t="str">
        <f t="shared" si="35"/>
        <v/>
      </c>
      <c r="AP33" s="76"/>
      <c r="AQ33" s="76"/>
      <c r="AR33" s="77"/>
    </row>
    <row r="34" spans="2:44" ht="21" customHeight="1" x14ac:dyDescent="0.3">
      <c r="B34" s="8">
        <f>$B$25</f>
        <v>0</v>
      </c>
      <c r="C34" s="102"/>
      <c r="D34" s="102"/>
      <c r="E34" s="103"/>
      <c r="F34" s="56"/>
      <c r="G34" s="56"/>
      <c r="H34" s="57"/>
      <c r="I34" s="94"/>
      <c r="J34" s="94"/>
      <c r="K34" s="95"/>
      <c r="L34" s="49"/>
      <c r="M34" s="49"/>
      <c r="N34" s="50"/>
      <c r="O34" s="122"/>
      <c r="P34" s="122"/>
      <c r="Q34" s="123"/>
      <c r="R34" s="49"/>
      <c r="S34" s="49"/>
      <c r="T34" s="50"/>
      <c r="U34" s="90"/>
      <c r="V34" s="90"/>
      <c r="W34" s="91"/>
      <c r="X34" s="56"/>
      <c r="Y34" s="56"/>
      <c r="Z34" s="57"/>
      <c r="AA34" s="102" t="str">
        <f t="shared" si="32"/>
        <v/>
      </c>
      <c r="AB34" s="102" t="str">
        <f t="shared" si="32"/>
        <v/>
      </c>
      <c r="AC34" s="103" t="str">
        <f t="shared" si="32"/>
        <v/>
      </c>
      <c r="AD34" s="56"/>
      <c r="AE34" s="56"/>
      <c r="AF34" s="57"/>
      <c r="AG34" s="94"/>
      <c r="AH34" s="94"/>
      <c r="AI34" s="95"/>
      <c r="AJ34" s="56"/>
      <c r="AK34" s="56"/>
      <c r="AL34" s="56"/>
      <c r="AM34" s="102" t="str">
        <f t="shared" si="33"/>
        <v/>
      </c>
      <c r="AN34" s="102" t="str">
        <f t="shared" si="34"/>
        <v/>
      </c>
      <c r="AO34" s="103" t="str">
        <f t="shared" si="35"/>
        <v/>
      </c>
      <c r="AP34" s="94"/>
      <c r="AQ34" s="94"/>
      <c r="AR34" s="95"/>
    </row>
    <row r="35" spans="2:44" ht="24.95" customHeight="1" x14ac:dyDescent="0.3">
      <c r="B35" s="51" t="s">
        <v>26</v>
      </c>
      <c r="C35" s="58">
        <f t="shared" ref="C35:K35" si="36">SUM(C30:C34)</f>
        <v>305000</v>
      </c>
      <c r="D35" s="58">
        <f t="shared" si="36"/>
        <v>300000</v>
      </c>
      <c r="E35" s="59">
        <f t="shared" si="36"/>
        <v>360000</v>
      </c>
      <c r="F35" s="58">
        <f t="shared" si="36"/>
        <v>326000</v>
      </c>
      <c r="G35" s="58">
        <f t="shared" si="36"/>
        <v>300000</v>
      </c>
      <c r="H35" s="59">
        <f t="shared" si="36"/>
        <v>290000</v>
      </c>
      <c r="I35" s="60">
        <f t="shared" si="36"/>
        <v>313000</v>
      </c>
      <c r="J35" s="58">
        <f t="shared" si="36"/>
        <v>285000</v>
      </c>
      <c r="K35" s="59">
        <f t="shared" si="36"/>
        <v>270000</v>
      </c>
      <c r="L35" s="52">
        <f t="shared" ref="L35:T35" si="37">SUM(L30:L34)</f>
        <v>160</v>
      </c>
      <c r="M35" s="53">
        <f t="shared" si="37"/>
        <v>147</v>
      </c>
      <c r="N35" s="51">
        <f t="shared" si="37"/>
        <v>158</v>
      </c>
      <c r="O35" s="53">
        <f>SUM(O30:O34)</f>
        <v>43</v>
      </c>
      <c r="P35" s="53">
        <f>SUM(P30:P34)</f>
        <v>47</v>
      </c>
      <c r="Q35" s="51">
        <f>SUM(Q30:Q34)</f>
        <v>38</v>
      </c>
      <c r="R35" s="53">
        <f t="shared" si="37"/>
        <v>80</v>
      </c>
      <c r="S35" s="53">
        <f t="shared" si="37"/>
        <v>90</v>
      </c>
      <c r="T35" s="51">
        <f t="shared" si="37"/>
        <v>100</v>
      </c>
      <c r="U35" s="53">
        <f>SUM(U30:U34)</f>
        <v>31</v>
      </c>
      <c r="V35" s="53">
        <f>SUM(V30:V34)</f>
        <v>43</v>
      </c>
      <c r="W35" s="51">
        <f>SUM(W30:W34)</f>
        <v>30</v>
      </c>
      <c r="X35" s="58">
        <f t="shared" ref="X35:Z35" si="38">SUM(X30:X34)</f>
        <v>11300</v>
      </c>
      <c r="Y35" s="58">
        <f t="shared" si="38"/>
        <v>13800</v>
      </c>
      <c r="Z35" s="59">
        <f t="shared" si="38"/>
        <v>10350</v>
      </c>
      <c r="AA35" s="58">
        <f t="shared" ref="AA35:AL35" si="39">AVERAGE(AA30:AA34)</f>
        <v>275.5128205128205</v>
      </c>
      <c r="AB35" s="58">
        <f t="shared" si="39"/>
        <v>317.12962962962962</v>
      </c>
      <c r="AC35" s="59">
        <f t="shared" si="39"/>
        <v>287.30769230769232</v>
      </c>
      <c r="AD35" s="58">
        <f t="shared" si="39"/>
        <v>350</v>
      </c>
      <c r="AE35" s="58">
        <f t="shared" si="39"/>
        <v>370</v>
      </c>
      <c r="AF35" s="59">
        <f t="shared" si="39"/>
        <v>370</v>
      </c>
      <c r="AG35" s="58">
        <f t="shared" si="39"/>
        <v>370</v>
      </c>
      <c r="AH35" s="58">
        <f t="shared" si="39"/>
        <v>387.5</v>
      </c>
      <c r="AI35" s="59">
        <f t="shared" si="39"/>
        <v>400</v>
      </c>
      <c r="AJ35" s="58">
        <f t="shared" si="39"/>
        <v>2200</v>
      </c>
      <c r="AK35" s="58">
        <f t="shared" si="39"/>
        <v>2000</v>
      </c>
      <c r="AL35" s="58">
        <f t="shared" si="39"/>
        <v>2500</v>
      </c>
      <c r="AM35" s="58">
        <f t="shared" ref="AM35:AR35" si="40">AVERAGE(AM30:AM34)</f>
        <v>1908.9068825910931</v>
      </c>
      <c r="AN35" s="58">
        <f t="shared" si="40"/>
        <v>2038.9610389610389</v>
      </c>
      <c r="AO35" s="59">
        <f t="shared" si="40"/>
        <v>2264.6103896103896</v>
      </c>
      <c r="AP35" s="58">
        <f t="shared" si="40"/>
        <v>2150</v>
      </c>
      <c r="AQ35" s="58">
        <f t="shared" si="40"/>
        <v>1990</v>
      </c>
      <c r="AR35" s="59">
        <f t="shared" si="40"/>
        <v>2450</v>
      </c>
    </row>
    <row r="36" spans="2:44" ht="24.95" customHeight="1" x14ac:dyDescent="0.3"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2:44" ht="24.95" customHeight="1" thickBot="1" x14ac:dyDescent="0.35">
      <c r="B37" s="61" t="s">
        <v>3</v>
      </c>
      <c r="C37" s="3" t="s">
        <v>45</v>
      </c>
      <c r="D37" s="3" t="s">
        <v>47</v>
      </c>
      <c r="E37" s="3" t="s">
        <v>49</v>
      </c>
      <c r="F37" s="3" t="s">
        <v>44</v>
      </c>
      <c r="G37" s="3" t="s">
        <v>46</v>
      </c>
      <c r="H37" s="3" t="s">
        <v>48</v>
      </c>
      <c r="I37" s="3" t="s">
        <v>44</v>
      </c>
      <c r="J37" s="3" t="s">
        <v>46</v>
      </c>
      <c r="K37" s="3" t="s">
        <v>48</v>
      </c>
      <c r="L37" s="3" t="s">
        <v>44</v>
      </c>
      <c r="M37" s="3" t="s">
        <v>46</v>
      </c>
      <c r="N37" s="3" t="s">
        <v>48</v>
      </c>
      <c r="O37" s="3" t="s">
        <v>44</v>
      </c>
      <c r="P37" s="3" t="s">
        <v>46</v>
      </c>
      <c r="Q37" s="3" t="s">
        <v>48</v>
      </c>
      <c r="R37" s="3" t="s">
        <v>44</v>
      </c>
      <c r="S37" s="3" t="s">
        <v>46</v>
      </c>
      <c r="T37" s="3" t="s">
        <v>48</v>
      </c>
      <c r="U37" s="3" t="s">
        <v>44</v>
      </c>
      <c r="V37" s="3" t="s">
        <v>46</v>
      </c>
      <c r="W37" s="3" t="s">
        <v>48</v>
      </c>
      <c r="X37" s="3" t="s">
        <v>44</v>
      </c>
      <c r="Y37" s="3" t="s">
        <v>46</v>
      </c>
      <c r="Z37" s="3" t="s">
        <v>48</v>
      </c>
      <c r="AA37" s="3" t="s">
        <v>44</v>
      </c>
      <c r="AB37" s="3" t="s">
        <v>46</v>
      </c>
      <c r="AC37" s="3" t="s">
        <v>48</v>
      </c>
      <c r="AD37" s="3" t="s">
        <v>44</v>
      </c>
      <c r="AE37" s="3" t="s">
        <v>46</v>
      </c>
      <c r="AF37" s="3" t="s">
        <v>48</v>
      </c>
      <c r="AG37" s="3" t="s">
        <v>44</v>
      </c>
      <c r="AH37" s="3" t="s">
        <v>46</v>
      </c>
      <c r="AI37" s="3" t="s">
        <v>48</v>
      </c>
      <c r="AJ37" s="3" t="s">
        <v>44</v>
      </c>
      <c r="AK37" s="3" t="s">
        <v>46</v>
      </c>
      <c r="AL37" s="3" t="s">
        <v>48</v>
      </c>
      <c r="AM37" s="3" t="s">
        <v>44</v>
      </c>
      <c r="AN37" s="3" t="s">
        <v>46</v>
      </c>
      <c r="AO37" s="3" t="s">
        <v>48</v>
      </c>
      <c r="AP37" s="3" t="s">
        <v>44</v>
      </c>
      <c r="AQ37" s="3" t="s">
        <v>46</v>
      </c>
      <c r="AR37" s="3" t="s">
        <v>48</v>
      </c>
    </row>
    <row r="38" spans="2:44" ht="30" customHeight="1" x14ac:dyDescent="0.3">
      <c r="B38" s="37" t="s">
        <v>8</v>
      </c>
      <c r="C38" s="96" t="s">
        <v>10</v>
      </c>
      <c r="D38" s="96" t="s">
        <v>10</v>
      </c>
      <c r="E38" s="97" t="s">
        <v>10</v>
      </c>
      <c r="F38" s="38" t="s">
        <v>12</v>
      </c>
      <c r="G38" s="38" t="s">
        <v>12</v>
      </c>
      <c r="H38" s="37" t="s">
        <v>12</v>
      </c>
      <c r="I38" s="86" t="s">
        <v>14</v>
      </c>
      <c r="J38" s="86" t="s">
        <v>14</v>
      </c>
      <c r="K38" s="87" t="s">
        <v>14</v>
      </c>
      <c r="L38" s="38" t="s">
        <v>16</v>
      </c>
      <c r="M38" s="38" t="s">
        <v>16</v>
      </c>
      <c r="N38" s="37" t="s">
        <v>16</v>
      </c>
      <c r="O38" s="96" t="s">
        <v>18</v>
      </c>
      <c r="P38" s="96" t="s">
        <v>18</v>
      </c>
      <c r="Q38" s="97" t="s">
        <v>18</v>
      </c>
      <c r="R38" s="38" t="s">
        <v>60</v>
      </c>
      <c r="S38" s="38" t="s">
        <v>60</v>
      </c>
      <c r="T38" s="37" t="s">
        <v>60</v>
      </c>
      <c r="U38" s="86" t="s">
        <v>20</v>
      </c>
      <c r="V38" s="86" t="s">
        <v>20</v>
      </c>
      <c r="W38" s="87" t="s">
        <v>20</v>
      </c>
      <c r="X38" s="38" t="s">
        <v>22</v>
      </c>
      <c r="Y38" s="38" t="s">
        <v>22</v>
      </c>
      <c r="Z38" s="37" t="s">
        <v>22</v>
      </c>
      <c r="AA38" s="96" t="s">
        <v>64</v>
      </c>
      <c r="AB38" s="96" t="s">
        <v>64</v>
      </c>
      <c r="AC38" s="97" t="s">
        <v>64</v>
      </c>
      <c r="AD38" s="38" t="s">
        <v>70</v>
      </c>
      <c r="AE38" s="38" t="s">
        <v>70</v>
      </c>
      <c r="AF38" s="37" t="s">
        <v>70</v>
      </c>
      <c r="AG38" s="86" t="s">
        <v>68</v>
      </c>
      <c r="AH38" s="86" t="s">
        <v>68</v>
      </c>
      <c r="AI38" s="87" t="s">
        <v>68</v>
      </c>
      <c r="AJ38" s="38" t="s">
        <v>79</v>
      </c>
      <c r="AK38" s="38" t="s">
        <v>79</v>
      </c>
      <c r="AL38" s="38" t="s">
        <v>79</v>
      </c>
      <c r="AM38" s="96" t="s">
        <v>75</v>
      </c>
      <c r="AN38" s="96" t="s">
        <v>75</v>
      </c>
      <c r="AO38" s="97" t="s">
        <v>75</v>
      </c>
      <c r="AP38" s="86" t="s">
        <v>77</v>
      </c>
      <c r="AQ38" s="86" t="s">
        <v>77</v>
      </c>
      <c r="AR38" s="87" t="s">
        <v>77</v>
      </c>
    </row>
    <row r="39" spans="2:44" ht="21" customHeight="1" x14ac:dyDescent="0.3">
      <c r="B39" s="7" t="str">
        <f>$B$21</f>
        <v>홍길동</v>
      </c>
      <c r="C39" s="98">
        <v>150000</v>
      </c>
      <c r="D39" s="98">
        <v>147000</v>
      </c>
      <c r="E39" s="99">
        <v>150000</v>
      </c>
      <c r="F39" s="54">
        <v>155000</v>
      </c>
      <c r="G39" s="54">
        <v>140000</v>
      </c>
      <c r="H39" s="55">
        <v>150000</v>
      </c>
      <c r="I39" s="92">
        <v>160000</v>
      </c>
      <c r="J39" s="92">
        <v>150000</v>
      </c>
      <c r="K39" s="93">
        <v>150000</v>
      </c>
      <c r="L39" s="47">
        <v>70</v>
      </c>
      <c r="M39" s="47">
        <v>75</v>
      </c>
      <c r="N39" s="48">
        <v>73</v>
      </c>
      <c r="O39" s="118">
        <v>15</v>
      </c>
      <c r="P39" s="118">
        <v>20</v>
      </c>
      <c r="Q39" s="119">
        <v>20</v>
      </c>
      <c r="R39" s="47">
        <v>30</v>
      </c>
      <c r="S39" s="47">
        <v>30</v>
      </c>
      <c r="T39" s="48">
        <v>40</v>
      </c>
      <c r="U39" s="88">
        <v>23</v>
      </c>
      <c r="V39" s="88">
        <v>20</v>
      </c>
      <c r="W39" s="89">
        <v>13</v>
      </c>
      <c r="X39" s="54">
        <v>9500</v>
      </c>
      <c r="Y39" s="54">
        <v>5500</v>
      </c>
      <c r="Z39" s="55">
        <v>4150</v>
      </c>
      <c r="AA39" s="98">
        <f t="shared" ref="AA39:AC43" si="41">IFERROR(X39/O39,"")</f>
        <v>633.33333333333337</v>
      </c>
      <c r="AB39" s="98">
        <f t="shared" si="41"/>
        <v>275</v>
      </c>
      <c r="AC39" s="99">
        <f t="shared" si="41"/>
        <v>207.5</v>
      </c>
      <c r="AD39" s="54">
        <v>400</v>
      </c>
      <c r="AE39" s="54">
        <v>350</v>
      </c>
      <c r="AF39" s="55">
        <v>370</v>
      </c>
      <c r="AG39" s="92">
        <v>410</v>
      </c>
      <c r="AH39" s="92">
        <v>370</v>
      </c>
      <c r="AI39" s="93">
        <v>395</v>
      </c>
      <c r="AJ39" s="54">
        <v>2450</v>
      </c>
      <c r="AK39" s="54">
        <v>2600</v>
      </c>
      <c r="AL39" s="54">
        <v>2700</v>
      </c>
      <c r="AM39" s="98">
        <f t="shared" ref="AM39:AM43" si="42">IFERROR(C39/L39,"")</f>
        <v>2142.8571428571427</v>
      </c>
      <c r="AN39" s="98">
        <f t="shared" ref="AN39:AN43" si="43">IFERROR(D39/M39,"")</f>
        <v>1960</v>
      </c>
      <c r="AO39" s="99">
        <f t="shared" ref="AO39:AO43" si="44">IFERROR(E39/N39,"")</f>
        <v>2054.794520547945</v>
      </c>
      <c r="AP39" s="92">
        <v>2850</v>
      </c>
      <c r="AQ39" s="92">
        <v>2550</v>
      </c>
      <c r="AR39" s="93">
        <v>2500</v>
      </c>
    </row>
    <row r="40" spans="2:44" ht="21" customHeight="1" x14ac:dyDescent="0.3">
      <c r="B40" s="5" t="str">
        <f>$B$22</f>
        <v>이순신</v>
      </c>
      <c r="C40" s="100">
        <v>175000</v>
      </c>
      <c r="D40" s="100">
        <v>170000</v>
      </c>
      <c r="E40" s="101">
        <v>175000</v>
      </c>
      <c r="F40" s="41">
        <v>155000</v>
      </c>
      <c r="G40" s="41">
        <v>140000</v>
      </c>
      <c r="H40" s="42">
        <v>150000</v>
      </c>
      <c r="I40" s="76">
        <v>160000</v>
      </c>
      <c r="J40" s="76">
        <v>135000</v>
      </c>
      <c r="K40" s="77">
        <v>150000</v>
      </c>
      <c r="L40" s="31">
        <v>100</v>
      </c>
      <c r="M40" s="31">
        <v>80</v>
      </c>
      <c r="N40" s="32">
        <v>90</v>
      </c>
      <c r="O40" s="120">
        <v>17</v>
      </c>
      <c r="P40" s="120">
        <v>27</v>
      </c>
      <c r="Q40" s="121">
        <v>27</v>
      </c>
      <c r="R40" s="31">
        <v>30</v>
      </c>
      <c r="S40" s="31">
        <v>30</v>
      </c>
      <c r="T40" s="32">
        <v>40</v>
      </c>
      <c r="U40" s="82">
        <v>17</v>
      </c>
      <c r="V40" s="82">
        <v>25</v>
      </c>
      <c r="W40" s="83">
        <v>13</v>
      </c>
      <c r="X40" s="41">
        <v>6000</v>
      </c>
      <c r="Y40" s="41">
        <v>7500</v>
      </c>
      <c r="Z40" s="42">
        <v>4850</v>
      </c>
      <c r="AA40" s="100">
        <f t="shared" si="41"/>
        <v>352.94117647058823</v>
      </c>
      <c r="AB40" s="100">
        <f t="shared" si="41"/>
        <v>277.77777777777777</v>
      </c>
      <c r="AC40" s="101">
        <f t="shared" si="41"/>
        <v>179.62962962962962</v>
      </c>
      <c r="AD40" s="41">
        <v>400</v>
      </c>
      <c r="AE40" s="41">
        <v>350</v>
      </c>
      <c r="AF40" s="42">
        <v>370</v>
      </c>
      <c r="AG40" s="76">
        <v>395</v>
      </c>
      <c r="AH40" s="76">
        <v>365</v>
      </c>
      <c r="AI40" s="77">
        <v>390</v>
      </c>
      <c r="AJ40" s="41">
        <v>2450</v>
      </c>
      <c r="AK40" s="41">
        <v>2600</v>
      </c>
      <c r="AL40" s="41">
        <v>2700</v>
      </c>
      <c r="AM40" s="100">
        <f t="shared" si="42"/>
        <v>1750</v>
      </c>
      <c r="AN40" s="100">
        <f t="shared" si="43"/>
        <v>2125</v>
      </c>
      <c r="AO40" s="101">
        <f t="shared" si="44"/>
        <v>1944.4444444444443</v>
      </c>
      <c r="AP40" s="76">
        <v>2700</v>
      </c>
      <c r="AQ40" s="76">
        <v>2950</v>
      </c>
      <c r="AR40" s="77">
        <v>2100</v>
      </c>
    </row>
    <row r="41" spans="2:44" ht="21" customHeight="1" x14ac:dyDescent="0.3">
      <c r="B41" s="5">
        <f>$B$23</f>
        <v>0</v>
      </c>
      <c r="C41" s="100"/>
      <c r="D41" s="100"/>
      <c r="E41" s="101"/>
      <c r="F41" s="41"/>
      <c r="G41" s="41"/>
      <c r="H41" s="42"/>
      <c r="I41" s="76"/>
      <c r="J41" s="76"/>
      <c r="K41" s="77"/>
      <c r="L41" s="31"/>
      <c r="M41" s="31"/>
      <c r="N41" s="32"/>
      <c r="O41" s="120"/>
      <c r="P41" s="120"/>
      <c r="Q41" s="121"/>
      <c r="R41" s="31"/>
      <c r="S41" s="31"/>
      <c r="T41" s="32"/>
      <c r="U41" s="82"/>
      <c r="V41" s="82"/>
      <c r="W41" s="83"/>
      <c r="X41" s="41"/>
      <c r="Y41" s="41"/>
      <c r="Z41" s="42"/>
      <c r="AA41" s="100" t="str">
        <f t="shared" si="41"/>
        <v/>
      </c>
      <c r="AB41" s="100" t="str">
        <f t="shared" si="41"/>
        <v/>
      </c>
      <c r="AC41" s="101" t="str">
        <f t="shared" si="41"/>
        <v/>
      </c>
      <c r="AD41" s="41"/>
      <c r="AE41" s="41"/>
      <c r="AF41" s="42"/>
      <c r="AG41" s="76"/>
      <c r="AH41" s="76"/>
      <c r="AI41" s="77"/>
      <c r="AJ41" s="41"/>
      <c r="AK41" s="41"/>
      <c r="AL41" s="41"/>
      <c r="AM41" s="100" t="str">
        <f t="shared" si="42"/>
        <v/>
      </c>
      <c r="AN41" s="100" t="str">
        <f t="shared" si="43"/>
        <v/>
      </c>
      <c r="AO41" s="101" t="str">
        <f t="shared" si="44"/>
        <v/>
      </c>
      <c r="AP41" s="76"/>
      <c r="AQ41" s="76"/>
      <c r="AR41" s="77"/>
    </row>
    <row r="42" spans="2:44" ht="21" customHeight="1" x14ac:dyDescent="0.3">
      <c r="B42" s="5">
        <f>$B$24</f>
        <v>0</v>
      </c>
      <c r="C42" s="100"/>
      <c r="D42" s="100"/>
      <c r="E42" s="101"/>
      <c r="F42" s="41"/>
      <c r="G42" s="41"/>
      <c r="H42" s="42"/>
      <c r="I42" s="76"/>
      <c r="J42" s="76"/>
      <c r="K42" s="77"/>
      <c r="L42" s="31"/>
      <c r="M42" s="31"/>
      <c r="N42" s="32"/>
      <c r="O42" s="120"/>
      <c r="P42" s="120"/>
      <c r="Q42" s="121"/>
      <c r="R42" s="31"/>
      <c r="S42" s="31"/>
      <c r="T42" s="32"/>
      <c r="U42" s="82"/>
      <c r="V42" s="82"/>
      <c r="W42" s="83"/>
      <c r="X42" s="41"/>
      <c r="Y42" s="41"/>
      <c r="Z42" s="42"/>
      <c r="AA42" s="100" t="str">
        <f t="shared" si="41"/>
        <v/>
      </c>
      <c r="AB42" s="100" t="str">
        <f t="shared" si="41"/>
        <v/>
      </c>
      <c r="AC42" s="101" t="str">
        <f t="shared" si="41"/>
        <v/>
      </c>
      <c r="AD42" s="41"/>
      <c r="AE42" s="41"/>
      <c r="AF42" s="42"/>
      <c r="AG42" s="76"/>
      <c r="AH42" s="76"/>
      <c r="AI42" s="77"/>
      <c r="AJ42" s="41"/>
      <c r="AK42" s="41"/>
      <c r="AL42" s="41"/>
      <c r="AM42" s="100" t="str">
        <f t="shared" si="42"/>
        <v/>
      </c>
      <c r="AN42" s="100" t="str">
        <f t="shared" si="43"/>
        <v/>
      </c>
      <c r="AO42" s="101" t="str">
        <f t="shared" si="44"/>
        <v/>
      </c>
      <c r="AP42" s="76"/>
      <c r="AQ42" s="76"/>
      <c r="AR42" s="77"/>
    </row>
    <row r="43" spans="2:44" ht="21" customHeight="1" x14ac:dyDescent="0.3">
      <c r="B43" s="8">
        <f>$B$25</f>
        <v>0</v>
      </c>
      <c r="C43" s="102"/>
      <c r="D43" s="102"/>
      <c r="E43" s="103"/>
      <c r="F43" s="56"/>
      <c r="G43" s="56"/>
      <c r="H43" s="57"/>
      <c r="I43" s="94"/>
      <c r="J43" s="94"/>
      <c r="K43" s="95"/>
      <c r="L43" s="49"/>
      <c r="M43" s="49"/>
      <c r="N43" s="50"/>
      <c r="O43" s="122"/>
      <c r="P43" s="122"/>
      <c r="Q43" s="123"/>
      <c r="R43" s="49"/>
      <c r="S43" s="49"/>
      <c r="T43" s="50"/>
      <c r="U43" s="90"/>
      <c r="V43" s="90"/>
      <c r="W43" s="91"/>
      <c r="X43" s="56"/>
      <c r="Y43" s="56"/>
      <c r="Z43" s="57"/>
      <c r="AA43" s="102" t="str">
        <f t="shared" si="41"/>
        <v/>
      </c>
      <c r="AB43" s="102" t="str">
        <f t="shared" si="41"/>
        <v/>
      </c>
      <c r="AC43" s="103" t="str">
        <f t="shared" si="41"/>
        <v/>
      </c>
      <c r="AD43" s="56"/>
      <c r="AE43" s="56"/>
      <c r="AF43" s="57"/>
      <c r="AG43" s="94"/>
      <c r="AH43" s="94"/>
      <c r="AI43" s="95"/>
      <c r="AJ43" s="56"/>
      <c r="AK43" s="56"/>
      <c r="AL43" s="56"/>
      <c r="AM43" s="102" t="str">
        <f t="shared" si="42"/>
        <v/>
      </c>
      <c r="AN43" s="102" t="str">
        <f t="shared" si="43"/>
        <v/>
      </c>
      <c r="AO43" s="103" t="str">
        <f t="shared" si="44"/>
        <v/>
      </c>
      <c r="AP43" s="94"/>
      <c r="AQ43" s="94"/>
      <c r="AR43" s="95"/>
    </row>
    <row r="44" spans="2:44" ht="24.95" customHeight="1" x14ac:dyDescent="0.3">
      <c r="B44" s="51" t="s">
        <v>26</v>
      </c>
      <c r="C44" s="58">
        <f>SUM(C39:C43)</f>
        <v>325000</v>
      </c>
      <c r="D44" s="58">
        <f t="shared" ref="D44:K44" si="45">SUM(D39:D43)</f>
        <v>317000</v>
      </c>
      <c r="E44" s="59">
        <f t="shared" si="45"/>
        <v>325000</v>
      </c>
      <c r="F44" s="58">
        <f t="shared" si="45"/>
        <v>310000</v>
      </c>
      <c r="G44" s="58">
        <f t="shared" si="45"/>
        <v>280000</v>
      </c>
      <c r="H44" s="59">
        <f t="shared" si="45"/>
        <v>300000</v>
      </c>
      <c r="I44" s="60">
        <f t="shared" si="45"/>
        <v>320000</v>
      </c>
      <c r="J44" s="58">
        <f t="shared" si="45"/>
        <v>285000</v>
      </c>
      <c r="K44" s="59">
        <f t="shared" si="45"/>
        <v>300000</v>
      </c>
      <c r="L44" s="52">
        <f t="shared" ref="L44:T44" si="46">SUM(L39:L43)</f>
        <v>170</v>
      </c>
      <c r="M44" s="53">
        <f t="shared" si="46"/>
        <v>155</v>
      </c>
      <c r="N44" s="51">
        <f t="shared" si="46"/>
        <v>163</v>
      </c>
      <c r="O44" s="53">
        <f>SUM(O39:O43)</f>
        <v>32</v>
      </c>
      <c r="P44" s="53">
        <f>SUM(P39:P43)</f>
        <v>47</v>
      </c>
      <c r="Q44" s="51">
        <f>SUM(Q39:Q43)</f>
        <v>47</v>
      </c>
      <c r="R44" s="53">
        <f t="shared" si="46"/>
        <v>60</v>
      </c>
      <c r="S44" s="53">
        <f t="shared" si="46"/>
        <v>60</v>
      </c>
      <c r="T44" s="51">
        <f t="shared" si="46"/>
        <v>80</v>
      </c>
      <c r="U44" s="53">
        <f>SUM(U39:U43)</f>
        <v>40</v>
      </c>
      <c r="V44" s="53">
        <f>SUM(V39:V43)</f>
        <v>45</v>
      </c>
      <c r="W44" s="51">
        <f>SUM(W39:W43)</f>
        <v>26</v>
      </c>
      <c r="X44" s="58">
        <f>AVERAGE(X39:X43)</f>
        <v>7750</v>
      </c>
      <c r="Y44" s="58">
        <f t="shared" ref="Y44:AF44" si="47">AVERAGE(Y39:Y43)</f>
        <v>6500</v>
      </c>
      <c r="Z44" s="59">
        <f t="shared" si="47"/>
        <v>4500</v>
      </c>
      <c r="AA44" s="58">
        <f t="shared" si="47"/>
        <v>493.13725490196077</v>
      </c>
      <c r="AB44" s="58">
        <f t="shared" si="47"/>
        <v>276.38888888888891</v>
      </c>
      <c r="AC44" s="59">
        <f t="shared" si="47"/>
        <v>193.56481481481481</v>
      </c>
      <c r="AD44" s="58">
        <f t="shared" si="47"/>
        <v>400</v>
      </c>
      <c r="AE44" s="58">
        <f t="shared" si="47"/>
        <v>350</v>
      </c>
      <c r="AF44" s="59">
        <f t="shared" si="47"/>
        <v>370</v>
      </c>
      <c r="AG44" s="58">
        <f t="shared" ref="AG44:AM44" si="48">AVERAGE(AG39:AG43)</f>
        <v>402.5</v>
      </c>
      <c r="AH44" s="58">
        <f t="shared" si="48"/>
        <v>367.5</v>
      </c>
      <c r="AI44" s="59">
        <f t="shared" si="48"/>
        <v>392.5</v>
      </c>
      <c r="AJ44" s="58">
        <f t="shared" si="48"/>
        <v>2450</v>
      </c>
      <c r="AK44" s="58">
        <f t="shared" si="48"/>
        <v>2600</v>
      </c>
      <c r="AL44" s="58">
        <f t="shared" si="48"/>
        <v>2700</v>
      </c>
      <c r="AM44" s="58">
        <f t="shared" si="48"/>
        <v>1946.4285714285713</v>
      </c>
      <c r="AN44" s="58">
        <f t="shared" ref="AN44:AR44" si="49">AVERAGE(AN39:AN43)</f>
        <v>2042.5</v>
      </c>
      <c r="AO44" s="59">
        <f t="shared" si="49"/>
        <v>1999.6194824961947</v>
      </c>
      <c r="AP44" s="58">
        <f t="shared" si="49"/>
        <v>2775</v>
      </c>
      <c r="AQ44" s="58">
        <f t="shared" si="49"/>
        <v>2750</v>
      </c>
      <c r="AR44" s="59">
        <f t="shared" si="49"/>
        <v>2300</v>
      </c>
    </row>
    <row r="45" spans="2:44" ht="24.95" customHeight="1" x14ac:dyDescent="0.3"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2:44" ht="24.95" customHeight="1" thickBot="1" x14ac:dyDescent="0.35">
      <c r="B46" s="61" t="s">
        <v>5</v>
      </c>
      <c r="C46" s="3" t="s">
        <v>51</v>
      </c>
      <c r="D46" s="3" t="s">
        <v>53</v>
      </c>
      <c r="E46" s="3" t="s">
        <v>55</v>
      </c>
      <c r="F46" s="3" t="s">
        <v>50</v>
      </c>
      <c r="G46" s="3" t="s">
        <v>52</v>
      </c>
      <c r="H46" s="3" t="s">
        <v>54</v>
      </c>
      <c r="I46" s="3" t="s">
        <v>50</v>
      </c>
      <c r="J46" s="3" t="s">
        <v>52</v>
      </c>
      <c r="K46" s="3" t="s">
        <v>54</v>
      </c>
      <c r="L46" s="3" t="s">
        <v>50</v>
      </c>
      <c r="M46" s="3" t="s">
        <v>52</v>
      </c>
      <c r="N46" s="3" t="s">
        <v>54</v>
      </c>
      <c r="O46" s="3" t="s">
        <v>50</v>
      </c>
      <c r="P46" s="3" t="s">
        <v>52</v>
      </c>
      <c r="Q46" s="3" t="s">
        <v>54</v>
      </c>
      <c r="R46" s="3" t="s">
        <v>50</v>
      </c>
      <c r="S46" s="3" t="s">
        <v>52</v>
      </c>
      <c r="T46" s="3" t="s">
        <v>54</v>
      </c>
      <c r="U46" s="3" t="s">
        <v>50</v>
      </c>
      <c r="V46" s="3" t="s">
        <v>52</v>
      </c>
      <c r="W46" s="3" t="s">
        <v>54</v>
      </c>
      <c r="X46" s="3" t="s">
        <v>50</v>
      </c>
      <c r="Y46" s="3" t="s">
        <v>52</v>
      </c>
      <c r="Z46" s="3" t="s">
        <v>54</v>
      </c>
      <c r="AA46" s="3" t="s">
        <v>50</v>
      </c>
      <c r="AB46" s="3" t="s">
        <v>52</v>
      </c>
      <c r="AC46" s="3" t="s">
        <v>54</v>
      </c>
      <c r="AD46" s="3" t="s">
        <v>50</v>
      </c>
      <c r="AE46" s="3" t="s">
        <v>52</v>
      </c>
      <c r="AF46" s="3" t="s">
        <v>54</v>
      </c>
      <c r="AG46" s="3" t="s">
        <v>50</v>
      </c>
      <c r="AH46" s="3" t="s">
        <v>52</v>
      </c>
      <c r="AI46" s="3" t="s">
        <v>54</v>
      </c>
      <c r="AJ46" s="3" t="s">
        <v>50</v>
      </c>
      <c r="AK46" s="3" t="s">
        <v>52</v>
      </c>
      <c r="AL46" s="3" t="s">
        <v>54</v>
      </c>
      <c r="AM46" s="3" t="s">
        <v>50</v>
      </c>
      <c r="AN46" s="3" t="s">
        <v>52</v>
      </c>
      <c r="AO46" s="3" t="s">
        <v>54</v>
      </c>
      <c r="AP46" s="3" t="s">
        <v>50</v>
      </c>
      <c r="AQ46" s="3" t="s">
        <v>52</v>
      </c>
      <c r="AR46" s="3" t="s">
        <v>54</v>
      </c>
    </row>
    <row r="47" spans="2:44" ht="30" customHeight="1" x14ac:dyDescent="0.3">
      <c r="B47" s="37" t="s">
        <v>8</v>
      </c>
      <c r="C47" s="96" t="s">
        <v>10</v>
      </c>
      <c r="D47" s="96" t="s">
        <v>10</v>
      </c>
      <c r="E47" s="97" t="s">
        <v>10</v>
      </c>
      <c r="F47" s="38" t="s">
        <v>12</v>
      </c>
      <c r="G47" s="38" t="s">
        <v>12</v>
      </c>
      <c r="H47" s="37" t="s">
        <v>12</v>
      </c>
      <c r="I47" s="86" t="s">
        <v>14</v>
      </c>
      <c r="J47" s="86" t="s">
        <v>14</v>
      </c>
      <c r="K47" s="87" t="s">
        <v>14</v>
      </c>
      <c r="L47" s="38" t="s">
        <v>16</v>
      </c>
      <c r="M47" s="38" t="s">
        <v>16</v>
      </c>
      <c r="N47" s="37" t="s">
        <v>16</v>
      </c>
      <c r="O47" s="96" t="s">
        <v>18</v>
      </c>
      <c r="P47" s="96" t="s">
        <v>18</v>
      </c>
      <c r="Q47" s="97" t="s">
        <v>18</v>
      </c>
      <c r="R47" s="38" t="s">
        <v>60</v>
      </c>
      <c r="S47" s="38" t="s">
        <v>60</v>
      </c>
      <c r="T47" s="37" t="s">
        <v>60</v>
      </c>
      <c r="U47" s="38" t="s">
        <v>20</v>
      </c>
      <c r="V47" s="38" t="s">
        <v>20</v>
      </c>
      <c r="W47" s="37" t="s">
        <v>20</v>
      </c>
      <c r="X47" s="38" t="s">
        <v>22</v>
      </c>
      <c r="Y47" s="38" t="s">
        <v>22</v>
      </c>
      <c r="Z47" s="37" t="s">
        <v>22</v>
      </c>
      <c r="AA47" s="96" t="s">
        <v>64</v>
      </c>
      <c r="AB47" s="96" t="s">
        <v>64</v>
      </c>
      <c r="AC47" s="97" t="s">
        <v>64</v>
      </c>
      <c r="AD47" s="38" t="s">
        <v>70</v>
      </c>
      <c r="AE47" s="38" t="s">
        <v>70</v>
      </c>
      <c r="AF47" s="37" t="s">
        <v>70</v>
      </c>
      <c r="AG47" s="86" t="s">
        <v>68</v>
      </c>
      <c r="AH47" s="86" t="s">
        <v>68</v>
      </c>
      <c r="AI47" s="87" t="s">
        <v>68</v>
      </c>
      <c r="AJ47" s="38" t="s">
        <v>79</v>
      </c>
      <c r="AK47" s="38" t="s">
        <v>79</v>
      </c>
      <c r="AL47" s="38" t="s">
        <v>79</v>
      </c>
      <c r="AM47" s="96" t="s">
        <v>75</v>
      </c>
      <c r="AN47" s="96" t="s">
        <v>75</v>
      </c>
      <c r="AO47" s="97" t="s">
        <v>75</v>
      </c>
      <c r="AP47" s="86" t="s">
        <v>77</v>
      </c>
      <c r="AQ47" s="86" t="s">
        <v>77</v>
      </c>
      <c r="AR47" s="87" t="s">
        <v>77</v>
      </c>
    </row>
    <row r="48" spans="2:44" ht="21" customHeight="1" x14ac:dyDescent="0.3">
      <c r="B48" s="7" t="str">
        <f>$B$21</f>
        <v>홍길동</v>
      </c>
      <c r="C48" s="98">
        <v>155000</v>
      </c>
      <c r="D48" s="98">
        <v>150000</v>
      </c>
      <c r="E48" s="99">
        <v>155000</v>
      </c>
      <c r="F48" s="54">
        <v>150000</v>
      </c>
      <c r="G48" s="54">
        <v>15000</v>
      </c>
      <c r="H48" s="55">
        <v>145000</v>
      </c>
      <c r="I48" s="92">
        <v>145000</v>
      </c>
      <c r="J48" s="92">
        <v>135000</v>
      </c>
      <c r="K48" s="93">
        <v>140000</v>
      </c>
      <c r="L48" s="47">
        <v>73</v>
      </c>
      <c r="M48" s="47">
        <v>80</v>
      </c>
      <c r="N48" s="48">
        <v>85</v>
      </c>
      <c r="O48" s="118">
        <v>14</v>
      </c>
      <c r="P48" s="118">
        <v>25</v>
      </c>
      <c r="Q48" s="119">
        <v>27</v>
      </c>
      <c r="R48" s="47">
        <v>25</v>
      </c>
      <c r="S48" s="47">
        <v>25</v>
      </c>
      <c r="T48" s="48">
        <v>25</v>
      </c>
      <c r="U48" s="88">
        <v>23</v>
      </c>
      <c r="V48" s="88">
        <v>20</v>
      </c>
      <c r="W48" s="89">
        <v>30</v>
      </c>
      <c r="X48" s="54">
        <v>5300</v>
      </c>
      <c r="Y48" s="54">
        <v>7500</v>
      </c>
      <c r="Z48" s="55">
        <v>6500</v>
      </c>
      <c r="AA48" s="98">
        <f t="shared" ref="AA48:AC52" si="50">IFERROR(X48/O48,"")</f>
        <v>378.57142857142856</v>
      </c>
      <c r="AB48" s="98">
        <f t="shared" si="50"/>
        <v>300</v>
      </c>
      <c r="AC48" s="99">
        <f t="shared" si="50"/>
        <v>240.74074074074073</v>
      </c>
      <c r="AD48" s="54">
        <v>370</v>
      </c>
      <c r="AE48" s="54">
        <v>370</v>
      </c>
      <c r="AF48" s="55">
        <v>400</v>
      </c>
      <c r="AG48" s="92">
        <v>400</v>
      </c>
      <c r="AH48" s="92">
        <v>390</v>
      </c>
      <c r="AI48" s="93">
        <v>410</v>
      </c>
      <c r="AJ48" s="54">
        <v>2550</v>
      </c>
      <c r="AK48" s="54">
        <v>2950</v>
      </c>
      <c r="AL48" s="54">
        <v>2480</v>
      </c>
      <c r="AM48" s="98">
        <f t="shared" ref="AM48:AM52" si="51">IFERROR(C48/L48,"")</f>
        <v>2123.2876712328766</v>
      </c>
      <c r="AN48" s="98">
        <f t="shared" ref="AN48:AN52" si="52">IFERROR(D48/M48,"")</f>
        <v>1875</v>
      </c>
      <c r="AO48" s="99">
        <f t="shared" ref="AO48:AO52" si="53">IFERROR(E48/N48,"")</f>
        <v>1823.5294117647059</v>
      </c>
      <c r="AP48" s="92">
        <v>2700</v>
      </c>
      <c r="AQ48" s="92">
        <v>2500</v>
      </c>
      <c r="AR48" s="93">
        <v>2750</v>
      </c>
    </row>
    <row r="49" spans="2:44" ht="21" customHeight="1" x14ac:dyDescent="0.3">
      <c r="B49" s="5" t="str">
        <f>$B$22</f>
        <v>이순신</v>
      </c>
      <c r="C49" s="100">
        <v>136000</v>
      </c>
      <c r="D49" s="100">
        <v>145000</v>
      </c>
      <c r="E49" s="101">
        <v>180000</v>
      </c>
      <c r="F49" s="41">
        <v>130000</v>
      </c>
      <c r="G49" s="41">
        <v>150000</v>
      </c>
      <c r="H49" s="42">
        <v>175000</v>
      </c>
      <c r="I49" s="76">
        <v>140000</v>
      </c>
      <c r="J49" s="76">
        <v>140000</v>
      </c>
      <c r="K49" s="77">
        <v>175000</v>
      </c>
      <c r="L49" s="31">
        <v>102</v>
      </c>
      <c r="M49" s="31">
        <v>83</v>
      </c>
      <c r="N49" s="32">
        <v>95</v>
      </c>
      <c r="O49" s="120">
        <v>27</v>
      </c>
      <c r="P49" s="120">
        <v>21</v>
      </c>
      <c r="Q49" s="121">
        <v>27</v>
      </c>
      <c r="R49" s="31">
        <v>25</v>
      </c>
      <c r="S49" s="31">
        <v>25</v>
      </c>
      <c r="T49" s="32">
        <v>25</v>
      </c>
      <c r="U49" s="82">
        <v>30</v>
      </c>
      <c r="V49" s="82">
        <v>23</v>
      </c>
      <c r="W49" s="83">
        <v>30</v>
      </c>
      <c r="X49" s="41">
        <v>6500</v>
      </c>
      <c r="Y49" s="41">
        <v>5500</v>
      </c>
      <c r="Z49" s="42">
        <v>8700</v>
      </c>
      <c r="AA49" s="100">
        <f t="shared" si="50"/>
        <v>240.74074074074073</v>
      </c>
      <c r="AB49" s="100">
        <f t="shared" si="50"/>
        <v>261.90476190476193</v>
      </c>
      <c r="AC49" s="101">
        <f t="shared" si="50"/>
        <v>322.22222222222223</v>
      </c>
      <c r="AD49" s="41">
        <v>370</v>
      </c>
      <c r="AE49" s="41">
        <v>370</v>
      </c>
      <c r="AF49" s="42">
        <v>400</v>
      </c>
      <c r="AG49" s="76">
        <v>385</v>
      </c>
      <c r="AH49" s="76">
        <v>395</v>
      </c>
      <c r="AI49" s="77">
        <v>405</v>
      </c>
      <c r="AJ49" s="41">
        <v>2550</v>
      </c>
      <c r="AK49" s="41">
        <v>2950</v>
      </c>
      <c r="AL49" s="41">
        <v>2480</v>
      </c>
      <c r="AM49" s="100">
        <f t="shared" si="51"/>
        <v>1333.3333333333333</v>
      </c>
      <c r="AN49" s="100">
        <f t="shared" si="52"/>
        <v>1746.9879518072289</v>
      </c>
      <c r="AO49" s="101">
        <f t="shared" si="53"/>
        <v>1894.7368421052631</v>
      </c>
      <c r="AP49" s="76">
        <v>2200</v>
      </c>
      <c r="AQ49" s="76">
        <v>2300</v>
      </c>
      <c r="AR49" s="77">
        <v>2500</v>
      </c>
    </row>
    <row r="50" spans="2:44" ht="21" customHeight="1" x14ac:dyDescent="0.3">
      <c r="B50" s="5">
        <f>$B$23</f>
        <v>0</v>
      </c>
      <c r="C50" s="100"/>
      <c r="D50" s="100"/>
      <c r="E50" s="101"/>
      <c r="F50" s="41"/>
      <c r="G50" s="41"/>
      <c r="H50" s="42"/>
      <c r="I50" s="76"/>
      <c r="J50" s="76"/>
      <c r="K50" s="77"/>
      <c r="L50" s="31"/>
      <c r="M50" s="31"/>
      <c r="N50" s="32"/>
      <c r="O50" s="120"/>
      <c r="P50" s="120"/>
      <c r="Q50" s="121"/>
      <c r="R50" s="31"/>
      <c r="S50" s="31"/>
      <c r="T50" s="32"/>
      <c r="U50" s="82"/>
      <c r="V50" s="82"/>
      <c r="W50" s="83"/>
      <c r="X50" s="41"/>
      <c r="Y50" s="41"/>
      <c r="Z50" s="42"/>
      <c r="AA50" s="100" t="str">
        <f t="shared" si="50"/>
        <v/>
      </c>
      <c r="AB50" s="100" t="str">
        <f t="shared" si="50"/>
        <v/>
      </c>
      <c r="AC50" s="101" t="str">
        <f t="shared" si="50"/>
        <v/>
      </c>
      <c r="AD50" s="41"/>
      <c r="AE50" s="41"/>
      <c r="AF50" s="42"/>
      <c r="AG50" s="76"/>
      <c r="AH50" s="76"/>
      <c r="AI50" s="77"/>
      <c r="AJ50" s="41"/>
      <c r="AK50" s="41"/>
      <c r="AL50" s="41"/>
      <c r="AM50" s="100" t="str">
        <f t="shared" si="51"/>
        <v/>
      </c>
      <c r="AN50" s="100" t="str">
        <f t="shared" si="52"/>
        <v/>
      </c>
      <c r="AO50" s="101" t="str">
        <f t="shared" si="53"/>
        <v/>
      </c>
      <c r="AP50" s="76"/>
      <c r="AQ50" s="76"/>
      <c r="AR50" s="77"/>
    </row>
    <row r="51" spans="2:44" ht="21" customHeight="1" x14ac:dyDescent="0.3">
      <c r="B51" s="5">
        <f>$B$24</f>
        <v>0</v>
      </c>
      <c r="C51" s="100"/>
      <c r="D51" s="100"/>
      <c r="E51" s="101"/>
      <c r="F51" s="41"/>
      <c r="G51" s="41"/>
      <c r="H51" s="42"/>
      <c r="I51" s="76"/>
      <c r="J51" s="76"/>
      <c r="K51" s="77"/>
      <c r="L51" s="31"/>
      <c r="M51" s="31"/>
      <c r="N51" s="32"/>
      <c r="O51" s="120"/>
      <c r="P51" s="120"/>
      <c r="Q51" s="121"/>
      <c r="R51" s="31"/>
      <c r="S51" s="31"/>
      <c r="T51" s="32"/>
      <c r="U51" s="82"/>
      <c r="V51" s="82"/>
      <c r="W51" s="83"/>
      <c r="X51" s="41"/>
      <c r="Y51" s="41"/>
      <c r="Z51" s="42"/>
      <c r="AA51" s="100" t="str">
        <f t="shared" si="50"/>
        <v/>
      </c>
      <c r="AB51" s="100" t="str">
        <f t="shared" si="50"/>
        <v/>
      </c>
      <c r="AC51" s="101" t="str">
        <f t="shared" si="50"/>
        <v/>
      </c>
      <c r="AD51" s="41"/>
      <c r="AE51" s="41"/>
      <c r="AF51" s="42"/>
      <c r="AG51" s="76"/>
      <c r="AH51" s="76"/>
      <c r="AI51" s="77"/>
      <c r="AJ51" s="41"/>
      <c r="AK51" s="41"/>
      <c r="AL51" s="41"/>
      <c r="AM51" s="100" t="str">
        <f t="shared" si="51"/>
        <v/>
      </c>
      <c r="AN51" s="100" t="str">
        <f t="shared" si="52"/>
        <v/>
      </c>
      <c r="AO51" s="101" t="str">
        <f t="shared" si="53"/>
        <v/>
      </c>
      <c r="AP51" s="76"/>
      <c r="AQ51" s="76"/>
      <c r="AR51" s="77"/>
    </row>
    <row r="52" spans="2:44" ht="21" customHeight="1" x14ac:dyDescent="0.3">
      <c r="B52" s="8">
        <f>$B$25</f>
        <v>0</v>
      </c>
      <c r="C52" s="102"/>
      <c r="D52" s="102"/>
      <c r="E52" s="103"/>
      <c r="F52" s="56"/>
      <c r="G52" s="56"/>
      <c r="H52" s="57"/>
      <c r="I52" s="94"/>
      <c r="J52" s="94"/>
      <c r="K52" s="95"/>
      <c r="L52" s="49"/>
      <c r="M52" s="49"/>
      <c r="N52" s="50"/>
      <c r="O52" s="122"/>
      <c r="P52" s="122"/>
      <c r="Q52" s="123"/>
      <c r="R52" s="49"/>
      <c r="S52" s="49"/>
      <c r="T52" s="50"/>
      <c r="U52" s="90"/>
      <c r="V52" s="90"/>
      <c r="W52" s="91"/>
      <c r="X52" s="56"/>
      <c r="Y52" s="56"/>
      <c r="Z52" s="57"/>
      <c r="AA52" s="102" t="str">
        <f t="shared" si="50"/>
        <v/>
      </c>
      <c r="AB52" s="102" t="str">
        <f t="shared" si="50"/>
        <v/>
      </c>
      <c r="AC52" s="103" t="str">
        <f t="shared" si="50"/>
        <v/>
      </c>
      <c r="AD52" s="56"/>
      <c r="AE52" s="56"/>
      <c r="AF52" s="57"/>
      <c r="AG52" s="94"/>
      <c r="AH52" s="94"/>
      <c r="AI52" s="95"/>
      <c r="AJ52" s="56"/>
      <c r="AK52" s="56"/>
      <c r="AL52" s="56"/>
      <c r="AM52" s="102" t="str">
        <f t="shared" si="51"/>
        <v/>
      </c>
      <c r="AN52" s="102" t="str">
        <f t="shared" si="52"/>
        <v/>
      </c>
      <c r="AO52" s="103" t="str">
        <f t="shared" si="53"/>
        <v/>
      </c>
      <c r="AP52" s="94"/>
      <c r="AQ52" s="94"/>
      <c r="AR52" s="95"/>
    </row>
    <row r="53" spans="2:44" ht="24.95" customHeight="1" x14ac:dyDescent="0.3">
      <c r="B53" s="51" t="s">
        <v>26</v>
      </c>
      <c r="C53" s="58">
        <f t="shared" ref="C53:K53" si="54">SUM(C48:C52)</f>
        <v>291000</v>
      </c>
      <c r="D53" s="58">
        <f t="shared" si="54"/>
        <v>295000</v>
      </c>
      <c r="E53" s="59">
        <f t="shared" si="54"/>
        <v>335000</v>
      </c>
      <c r="F53" s="58">
        <f t="shared" si="54"/>
        <v>280000</v>
      </c>
      <c r="G53" s="58">
        <f t="shared" si="54"/>
        <v>165000</v>
      </c>
      <c r="H53" s="59">
        <f t="shared" si="54"/>
        <v>320000</v>
      </c>
      <c r="I53" s="60">
        <f t="shared" si="54"/>
        <v>285000</v>
      </c>
      <c r="J53" s="58">
        <f t="shared" si="54"/>
        <v>275000</v>
      </c>
      <c r="K53" s="59">
        <f t="shared" si="54"/>
        <v>315000</v>
      </c>
      <c r="L53" s="52">
        <f t="shared" ref="L53:T53" si="55">SUM(L48:L52)</f>
        <v>175</v>
      </c>
      <c r="M53" s="53">
        <f t="shared" si="55"/>
        <v>163</v>
      </c>
      <c r="N53" s="51">
        <f t="shared" si="55"/>
        <v>180</v>
      </c>
      <c r="O53" s="53">
        <f>SUM(O48:O52)</f>
        <v>41</v>
      </c>
      <c r="P53" s="53">
        <f>SUM(P48:P52)</f>
        <v>46</v>
      </c>
      <c r="Q53" s="51">
        <f>SUM(Q48:Q52)</f>
        <v>54</v>
      </c>
      <c r="R53" s="53">
        <f t="shared" si="55"/>
        <v>50</v>
      </c>
      <c r="S53" s="53">
        <f t="shared" si="55"/>
        <v>50</v>
      </c>
      <c r="T53" s="51">
        <f t="shared" si="55"/>
        <v>50</v>
      </c>
      <c r="U53" s="53">
        <f>SUM(U48:U52)</f>
        <v>53</v>
      </c>
      <c r="V53" s="53">
        <f>SUM(V48:V52)</f>
        <v>43</v>
      </c>
      <c r="W53" s="51">
        <f>SUM(W48:W52)</f>
        <v>60</v>
      </c>
      <c r="X53" s="58">
        <f t="shared" ref="X53:AL53" si="56">AVERAGE(X48:X52)</f>
        <v>5900</v>
      </c>
      <c r="Y53" s="58">
        <f t="shared" si="56"/>
        <v>6500</v>
      </c>
      <c r="Z53" s="59">
        <f t="shared" si="56"/>
        <v>7600</v>
      </c>
      <c r="AA53" s="58">
        <f t="shared" si="56"/>
        <v>309.65608465608466</v>
      </c>
      <c r="AB53" s="58">
        <f t="shared" si="56"/>
        <v>280.95238095238096</v>
      </c>
      <c r="AC53" s="59">
        <f t="shared" si="56"/>
        <v>281.48148148148147</v>
      </c>
      <c r="AD53" s="58">
        <f t="shared" si="56"/>
        <v>370</v>
      </c>
      <c r="AE53" s="58">
        <f t="shared" si="56"/>
        <v>370</v>
      </c>
      <c r="AF53" s="59">
        <f t="shared" si="56"/>
        <v>400</v>
      </c>
      <c r="AG53" s="58">
        <f t="shared" si="56"/>
        <v>392.5</v>
      </c>
      <c r="AH53" s="58">
        <f t="shared" si="56"/>
        <v>392.5</v>
      </c>
      <c r="AI53" s="59">
        <f t="shared" si="56"/>
        <v>407.5</v>
      </c>
      <c r="AJ53" s="58">
        <f t="shared" si="56"/>
        <v>2550</v>
      </c>
      <c r="AK53" s="58">
        <f t="shared" si="56"/>
        <v>2950</v>
      </c>
      <c r="AL53" s="58">
        <f t="shared" si="56"/>
        <v>2480</v>
      </c>
      <c r="AM53" s="58">
        <f t="shared" ref="AM53:AR53" si="57">AVERAGE(AM48:AM52)</f>
        <v>1728.3105022831051</v>
      </c>
      <c r="AN53" s="58">
        <f t="shared" si="57"/>
        <v>1810.9939759036145</v>
      </c>
      <c r="AO53" s="59">
        <f t="shared" si="57"/>
        <v>1859.1331269349844</v>
      </c>
      <c r="AP53" s="58">
        <f t="shared" si="57"/>
        <v>2450</v>
      </c>
      <c r="AQ53" s="58">
        <f t="shared" si="57"/>
        <v>2400</v>
      </c>
      <c r="AR53" s="59">
        <f t="shared" si="57"/>
        <v>2625</v>
      </c>
    </row>
    <row r="54" spans="2:44" ht="21" customHeight="1" x14ac:dyDescent="0.3"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</sheetData>
  <mergeCells count="7">
    <mergeCell ref="B14:D14"/>
    <mergeCell ref="B15:D15"/>
    <mergeCell ref="B16:D16"/>
    <mergeCell ref="B17:D17"/>
    <mergeCell ref="E2:E3"/>
    <mergeCell ref="B2:C3"/>
    <mergeCell ref="D2:D3"/>
  </mergeCells>
  <phoneticPr fontId="1" type="noConversion"/>
  <printOptions horizontalCentered="1" verticalCentered="1"/>
  <pageMargins left="0.59055118110236227" right="0.59055118110236227" top="0.78740157480314965" bottom="0.78740157480314965" header="0" footer="0"/>
  <pageSetup paperSize="9" scale="39" fitToWidth="0" orientation="landscape" r:id="rId1"/>
  <colBreaks count="2" manualBreakCount="2">
    <brk id="17" min="1" max="52" man="1"/>
    <brk id="35" min="1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KPI 대시보드</vt:lpstr>
      <vt:lpstr>데이터 입력</vt:lpstr>
      <vt:lpstr>'KPI 대시보드'!Extract</vt:lpstr>
      <vt:lpstr>'KPI 대시보드'!Print_Area</vt:lpstr>
      <vt:lpstr>'데이터 입력'!Print_Area</vt:lpstr>
    </vt:vector>
  </TitlesOfParts>
  <Manager>(주) 예스폼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분기별 KPI 대시보드</dc:title>
  <dc:subject>분기별 KPI 대시보드</dc:subject>
  <dc:creator>(주) 예스폼</dc:creator>
  <dc:description>본 문서의 저작권은 예스폼(yesform)에 있으며_x000d_
무단 복제 배포시 법적인 제재를 받을 수 있습니다.</dc:description>
  <cp:lastModifiedBy>예스폼</cp:lastModifiedBy>
  <cp:lastPrinted>2023-05-24T00:58:44Z</cp:lastPrinted>
  <dcterms:created xsi:type="dcterms:W3CDTF">2023-05-05T05:06:58Z</dcterms:created>
  <dcterms:modified xsi:type="dcterms:W3CDTF">2023-06-13T06:33:14Z</dcterms:modified>
  <cp:category>www.yesfrom.com</cp:category>
</cp:coreProperties>
</file>