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2022 ExcelMembers\2022_완성본\25_dashboard\한글 버전\"/>
    </mc:Choice>
  </mc:AlternateContent>
  <xr:revisionPtr revIDLastSave="0" documentId="13_ncr:1_{8DA9AC95-479B-4894-AE3C-953AAEC14CA9}" xr6:coauthVersionLast="47" xr6:coauthVersionMax="47" xr10:uidLastSave="{00000000-0000-0000-0000-000000000000}"/>
  <bookViews>
    <workbookView xWindow="-120" yWindow="-120" windowWidth="38640" windowHeight="21240" xr2:uid="{6F357CD4-0D44-4873-94A7-91FAB950E74F}"/>
  </bookViews>
  <sheets>
    <sheet name="대시보드" sheetId="1" r:id="rId1"/>
    <sheet name="메일 마케팅 데이터" sheetId="2" r:id="rId2"/>
    <sheet name="메일 구독자 수" sheetId="4" r:id="rId3"/>
    <sheet name="GA" sheetId="3" r:id="rId4"/>
    <sheet name="데이터 통계" sheetId="5" r:id="rId5"/>
  </sheets>
  <definedNames>
    <definedName name="_xlnm.Print_Area" localSheetId="3">GA!$B$2:$H$28</definedName>
    <definedName name="_xlnm.Print_Area" localSheetId="0">대시보드!$B$2:$N$35</definedName>
    <definedName name="_xlnm.Print_Area" localSheetId="4">'데이터 통계'!$B$2:$K$44</definedName>
    <definedName name="_xlnm.Print_Area" localSheetId="2">'메일 구독자 수'!$B$2:$D$28</definedName>
    <definedName name="_xlnm.Print_Area" localSheetId="1">'메일 마케팅 데이터'!$B$2:$K$30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3" l="1"/>
  <c r="C36" i="5"/>
  <c r="G16" i="5"/>
  <c r="G14" i="5"/>
  <c r="I6" i="1"/>
  <c r="H5" i="3"/>
  <c r="K14" i="5"/>
  <c r="H6" i="3"/>
  <c r="K15" i="5"/>
  <c r="K16" i="5"/>
  <c r="H8" i="3"/>
  <c r="K17" i="5"/>
  <c r="H9" i="3"/>
  <c r="K18" i="5"/>
  <c r="H10" i="3"/>
  <c r="K19" i="5"/>
  <c r="H11" i="3"/>
  <c r="K20" i="5"/>
  <c r="H12" i="3"/>
  <c r="K21" i="5"/>
  <c r="H13" i="3"/>
  <c r="K22" i="5"/>
  <c r="H14" i="3"/>
  <c r="K23" i="5"/>
  <c r="H15" i="3"/>
  <c r="K24" i="5"/>
  <c r="H16" i="3"/>
  <c r="K25" i="5"/>
  <c r="H17" i="3"/>
  <c r="K26" i="5"/>
  <c r="H18" i="3"/>
  <c r="K27" i="5"/>
  <c r="H19" i="3"/>
  <c r="K28" i="5"/>
  <c r="H20" i="3"/>
  <c r="K29" i="5"/>
  <c r="H21" i="3"/>
  <c r="K30" i="5"/>
  <c r="H22" i="3"/>
  <c r="K31" i="5"/>
  <c r="H23" i="3"/>
  <c r="K32" i="5"/>
  <c r="H24" i="3"/>
  <c r="K33" i="5"/>
  <c r="H25" i="3"/>
  <c r="K34" i="5"/>
  <c r="H26" i="3"/>
  <c r="K35" i="5"/>
  <c r="H27" i="3"/>
  <c r="K36" i="5"/>
  <c r="H28" i="3"/>
  <c r="K37" i="5"/>
  <c r="H29" i="3"/>
  <c r="K38" i="5"/>
  <c r="H30" i="3"/>
  <c r="K39" i="5"/>
  <c r="H31" i="3"/>
  <c r="K40" i="5"/>
  <c r="H32" i="3"/>
  <c r="K41" i="5"/>
  <c r="H33" i="3"/>
  <c r="K42" i="5"/>
  <c r="F4" i="5"/>
  <c r="E10" i="5"/>
  <c r="F10" i="5"/>
  <c r="E28" i="1"/>
  <c r="E7" i="5"/>
  <c r="F7" i="5"/>
  <c r="B28" i="1"/>
  <c r="M21" i="1"/>
  <c r="M18" i="1"/>
  <c r="M15" i="1"/>
  <c r="M12" i="1"/>
  <c r="M9" i="1"/>
  <c r="M6" i="1"/>
  <c r="L21" i="1"/>
  <c r="L18" i="1"/>
  <c r="L15" i="1"/>
  <c r="L12" i="1"/>
  <c r="L9" i="1"/>
  <c r="L6" i="1"/>
  <c r="I14" i="2"/>
  <c r="K22" i="1"/>
  <c r="I13" i="2"/>
  <c r="K19" i="1"/>
  <c r="I12" i="2"/>
  <c r="K16" i="1"/>
  <c r="I11" i="2"/>
  <c r="K13" i="1"/>
  <c r="I10" i="2"/>
  <c r="K10" i="1"/>
  <c r="I9" i="2"/>
  <c r="K7" i="1"/>
  <c r="J12" i="1"/>
  <c r="J15" i="1"/>
  <c r="J18" i="1"/>
  <c r="J21" i="1"/>
  <c r="I21" i="1"/>
  <c r="I18" i="1"/>
  <c r="I15" i="1"/>
  <c r="I12" i="1"/>
  <c r="K21" i="1"/>
  <c r="K18" i="1"/>
  <c r="K15" i="1"/>
  <c r="K12" i="1"/>
  <c r="K9" i="1"/>
  <c r="K6" i="1"/>
  <c r="G9" i="2"/>
  <c r="J7" i="1"/>
  <c r="G14" i="2"/>
  <c r="J22" i="1"/>
  <c r="G13" i="2"/>
  <c r="J19" i="1"/>
  <c r="G12" i="2"/>
  <c r="J16" i="1"/>
  <c r="G11" i="2"/>
  <c r="J13" i="1"/>
  <c r="G10" i="2"/>
  <c r="J10" i="1"/>
  <c r="J9" i="1"/>
  <c r="J6" i="1"/>
  <c r="I9" i="1"/>
  <c r="B6" i="2"/>
  <c r="B7" i="2"/>
  <c r="B8" i="2"/>
  <c r="B9" i="2"/>
  <c r="B10" i="2"/>
  <c r="B11" i="2"/>
  <c r="B12" i="2"/>
  <c r="B13" i="2"/>
  <c r="B14" i="2"/>
  <c r="H22" i="1"/>
  <c r="H19" i="1"/>
  <c r="H16" i="1"/>
  <c r="H13" i="1"/>
  <c r="H10" i="1"/>
  <c r="H7" i="1"/>
  <c r="H21" i="1"/>
  <c r="H18" i="1"/>
  <c r="H15" i="1"/>
  <c r="H12" i="1"/>
  <c r="H9" i="1"/>
  <c r="H6" i="1"/>
  <c r="C4" i="5"/>
  <c r="B10" i="5"/>
  <c r="C10" i="5"/>
  <c r="E7" i="1"/>
  <c r="B7" i="5"/>
  <c r="C7" i="5"/>
  <c r="B7" i="1"/>
  <c r="E14" i="5"/>
  <c r="J6" i="5"/>
  <c r="J7" i="5"/>
  <c r="J8" i="5"/>
  <c r="J9" i="5"/>
  <c r="J10" i="5"/>
  <c r="J11" i="5"/>
  <c r="J43" i="5"/>
  <c r="I43" i="5"/>
  <c r="H43" i="5"/>
  <c r="G43" i="5"/>
  <c r="F43" i="5"/>
  <c r="J42" i="5"/>
  <c r="I42" i="5"/>
  <c r="H42" i="5"/>
  <c r="G42" i="5"/>
  <c r="F42" i="5"/>
  <c r="J41" i="5"/>
  <c r="I41" i="5"/>
  <c r="H41" i="5"/>
  <c r="G41" i="5"/>
  <c r="F41" i="5"/>
  <c r="J40" i="5"/>
  <c r="I40" i="5"/>
  <c r="H40" i="5"/>
  <c r="G40" i="5"/>
  <c r="F40" i="5"/>
  <c r="J39" i="5"/>
  <c r="I39" i="5"/>
  <c r="H39" i="5"/>
  <c r="G39" i="5"/>
  <c r="F39" i="5"/>
  <c r="J38" i="5"/>
  <c r="I38" i="5"/>
  <c r="H38" i="5"/>
  <c r="G38" i="5"/>
  <c r="F38" i="5"/>
  <c r="J37" i="5"/>
  <c r="I37" i="5"/>
  <c r="H37" i="5"/>
  <c r="G37" i="5"/>
  <c r="F37" i="5"/>
  <c r="J36" i="5"/>
  <c r="I36" i="5"/>
  <c r="H36" i="5"/>
  <c r="G36" i="5"/>
  <c r="F36" i="5"/>
  <c r="J35" i="5"/>
  <c r="I35" i="5"/>
  <c r="H35" i="5"/>
  <c r="G35" i="5"/>
  <c r="F35" i="5"/>
  <c r="J34" i="5"/>
  <c r="I34" i="5"/>
  <c r="H34" i="5"/>
  <c r="G34" i="5"/>
  <c r="F34" i="5"/>
  <c r="J33" i="5"/>
  <c r="I33" i="5"/>
  <c r="H33" i="5"/>
  <c r="G33" i="5"/>
  <c r="F33" i="5"/>
  <c r="J32" i="5"/>
  <c r="I32" i="5"/>
  <c r="H32" i="5"/>
  <c r="G32" i="5"/>
  <c r="F32" i="5"/>
  <c r="J31" i="5"/>
  <c r="I31" i="5"/>
  <c r="H31" i="5"/>
  <c r="G31" i="5"/>
  <c r="F31" i="5"/>
  <c r="J30" i="5"/>
  <c r="I30" i="5"/>
  <c r="H30" i="5"/>
  <c r="G30" i="5"/>
  <c r="F30" i="5"/>
  <c r="J29" i="5"/>
  <c r="I29" i="5"/>
  <c r="H29" i="5"/>
  <c r="G29" i="5"/>
  <c r="F29" i="5"/>
  <c r="J28" i="5"/>
  <c r="I28" i="5"/>
  <c r="H28" i="5"/>
  <c r="G28" i="5"/>
  <c r="F28" i="5"/>
  <c r="J27" i="5"/>
  <c r="I27" i="5"/>
  <c r="H27" i="5"/>
  <c r="G27" i="5"/>
  <c r="F27" i="5"/>
  <c r="J26" i="5"/>
  <c r="I26" i="5"/>
  <c r="H26" i="5"/>
  <c r="G26" i="5"/>
  <c r="F26" i="5"/>
  <c r="J25" i="5"/>
  <c r="I25" i="5"/>
  <c r="H25" i="5"/>
  <c r="G25" i="5"/>
  <c r="F25" i="5"/>
  <c r="J24" i="5"/>
  <c r="I24" i="5"/>
  <c r="H24" i="5"/>
  <c r="G24" i="5"/>
  <c r="F24" i="5"/>
  <c r="J23" i="5"/>
  <c r="I23" i="5"/>
  <c r="H23" i="5"/>
  <c r="G23" i="5"/>
  <c r="F23" i="5"/>
  <c r="J22" i="5"/>
  <c r="I22" i="5"/>
  <c r="H22" i="5"/>
  <c r="G22" i="5"/>
  <c r="F22" i="5"/>
  <c r="J21" i="5"/>
  <c r="I21" i="5"/>
  <c r="H21" i="5"/>
  <c r="G21" i="5"/>
  <c r="F21" i="5"/>
  <c r="J20" i="5"/>
  <c r="I20" i="5"/>
  <c r="H20" i="5"/>
  <c r="G20" i="5"/>
  <c r="F20" i="5"/>
  <c r="J19" i="5"/>
  <c r="I19" i="5"/>
  <c r="H19" i="5"/>
  <c r="G19" i="5"/>
  <c r="F19" i="5"/>
  <c r="J18" i="5"/>
  <c r="I18" i="5"/>
  <c r="H18" i="5"/>
  <c r="G18" i="5"/>
  <c r="F18" i="5"/>
  <c r="J17" i="5"/>
  <c r="I17" i="5"/>
  <c r="H17" i="5"/>
  <c r="G17" i="5"/>
  <c r="F17" i="5"/>
  <c r="J16" i="5"/>
  <c r="I16" i="5"/>
  <c r="H16" i="5"/>
  <c r="F16" i="5"/>
  <c r="J15" i="5"/>
  <c r="I15" i="5"/>
  <c r="H15" i="5"/>
  <c r="G15" i="5"/>
  <c r="F15" i="5"/>
  <c r="J14" i="5"/>
  <c r="I14" i="5"/>
  <c r="H14" i="5"/>
  <c r="F1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C43" i="5"/>
  <c r="C42" i="5"/>
  <c r="C41" i="5"/>
  <c r="C40" i="5"/>
  <c r="C39" i="5"/>
  <c r="C38" i="5"/>
  <c r="C37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8" i="2"/>
  <c r="I7" i="2"/>
  <c r="I6" i="2"/>
  <c r="I5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8" i="2"/>
  <c r="G7" i="2"/>
  <c r="G6" i="2"/>
  <c r="G5" i="2"/>
  <c r="H36" i="3"/>
  <c r="H35" i="3"/>
  <c r="H34" i="3"/>
  <c r="F44" i="5"/>
  <c r="G44" i="5"/>
  <c r="H44" i="5"/>
  <c r="I44" i="5"/>
  <c r="J44" i="5"/>
  <c r="K44" i="5"/>
</calcChain>
</file>

<file path=xl/sharedStrings.xml><?xml version="1.0" encoding="utf-8"?>
<sst xmlns="http://schemas.openxmlformats.org/spreadsheetml/2006/main" count="72" uniqueCount="51">
  <si>
    <t>일자</t>
    <phoneticPr fontId="1" type="noConversion"/>
  </si>
  <si>
    <t>시간</t>
    <phoneticPr fontId="1" type="noConversion"/>
  </si>
  <si>
    <t>내용</t>
    <phoneticPr fontId="1" type="noConversion"/>
  </si>
  <si>
    <t>발송</t>
    <phoneticPr fontId="1" type="noConversion"/>
  </si>
  <si>
    <t>클릭 수</t>
    <phoneticPr fontId="1" type="noConversion"/>
  </si>
  <si>
    <t>구독 취소</t>
    <phoneticPr fontId="1" type="noConversion"/>
  </si>
  <si>
    <t>반송</t>
    <phoneticPr fontId="1" type="noConversion"/>
  </si>
  <si>
    <t>한정 이벤트 프로모션</t>
    <phoneticPr fontId="1" type="noConversion"/>
  </si>
  <si>
    <t>무료 배송 이벤트</t>
  </si>
  <si>
    <t>무료 배송 이벤트</t>
    <phoneticPr fontId="1" type="noConversion"/>
  </si>
  <si>
    <t>신규 상품 업데이트 뉴스레터</t>
  </si>
  <si>
    <t>신규 상품 업데이트 뉴스레터</t>
    <phoneticPr fontId="1" type="noConversion"/>
  </si>
  <si>
    <t>주간 선물 증정 이벤트</t>
  </si>
  <si>
    <t>주간 선물 증정 이벤트</t>
    <phoneticPr fontId="1" type="noConversion"/>
  </si>
  <si>
    <t>10% 할인 쿠폰 이벤트</t>
    <phoneticPr fontId="1" type="noConversion"/>
  </si>
  <si>
    <t>50% 할인 쿠폰 이벤트</t>
    <phoneticPr fontId="1" type="noConversion"/>
  </si>
  <si>
    <t>메모</t>
    <phoneticPr fontId="1" type="noConversion"/>
  </si>
  <si>
    <t>전일 방문자 수</t>
    <phoneticPr fontId="1" type="noConversion"/>
  </si>
  <si>
    <t>합계 :</t>
    <phoneticPr fontId="1" type="noConversion"/>
  </si>
  <si>
    <t>전일 구독자 수</t>
    <phoneticPr fontId="1" type="noConversion"/>
  </si>
  <si>
    <t>일주일 전 방문자 수</t>
    <phoneticPr fontId="1" type="noConversion"/>
  </si>
  <si>
    <t>최근 30일 구독자 수</t>
    <phoneticPr fontId="1" type="noConversion"/>
  </si>
  <si>
    <t>오픈 수</t>
    <phoneticPr fontId="1" type="noConversion"/>
  </si>
  <si>
    <t>전일</t>
    <phoneticPr fontId="1" type="noConversion"/>
  </si>
  <si>
    <t>지난 주</t>
    <phoneticPr fontId="1" type="noConversion"/>
  </si>
  <si>
    <t>지난 주 구독자 수</t>
    <phoneticPr fontId="1" type="noConversion"/>
  </si>
  <si>
    <t>지난 주 방문자 수</t>
    <phoneticPr fontId="1" type="noConversion"/>
  </si>
  <si>
    <t>초과 / 미만</t>
    <phoneticPr fontId="1" type="noConversion"/>
  </si>
  <si>
    <t>Google Analytics - 최근 30일 방문자 수</t>
  </si>
  <si>
    <t>Google Analytics  - Traffic Source 최근 30일 유입 수</t>
  </si>
  <si>
    <t>Direct</t>
  </si>
  <si>
    <t>Organic Search</t>
  </si>
  <si>
    <t>Referral</t>
  </si>
  <si>
    <t>Paid Search</t>
  </si>
  <si>
    <t>Etc</t>
  </si>
  <si>
    <t>Total</t>
  </si>
  <si>
    <t>메일 마케팅</t>
  </si>
  <si>
    <t>메일 마케팅 데이터</t>
  </si>
  <si>
    <t>Google Analytics</t>
  </si>
  <si>
    <t>메일 구독자 수</t>
  </si>
  <si>
    <t>마케팅 대시보드</t>
  </si>
  <si>
    <t>구독자 수</t>
  </si>
  <si>
    <t>방문자 수</t>
  </si>
  <si>
    <t>오픈수</t>
  </si>
  <si>
    <t>클릭율</t>
  </si>
  <si>
    <t>오픈율</t>
  </si>
  <si>
    <t>클릭수</t>
  </si>
  <si>
    <t xml:space="preserve">최근 30일 방문자 수 </t>
  </si>
  <si>
    <t>메일 마케팅 History</t>
  </si>
  <si>
    <t>데이터 통계</t>
    <phoneticPr fontId="1" type="noConversion"/>
  </si>
  <si>
    <t>구독자 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</si>
</sst>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_-;\-* #,##0_-;_-* &quot;-&quot;_-;_-@_-"/>
    <numFmt numFmtId="176" formatCode="[$-409]d/mmm/yy;@"/>
    <numFmt numFmtId="177" formatCode="[$-409]h:mm\ AM/PM;@"/>
    <numFmt numFmtId="178" formatCode="[Blue]#\+\ #,##0_-;[Red]#\-\ #,##0_-\ "/>
    <numFmt numFmtId="179" formatCode="yyyy/mm/dd;@"/>
    <numFmt numFmtId="180" formatCode="yyyy&quot;년&quot;\ mm&quot;월&quot;\ dd&quot;일&quot;\,\ aaaa"/>
  </numFmts>
  <fonts count="2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4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0"/>
      <color theme="4"/>
      <name val="맑은 고딕"/>
      <family val="3"/>
      <charset val="129"/>
      <scheme val="major"/>
    </font>
    <font>
      <b/>
      <sz val="22"/>
      <color theme="6"/>
      <name val="맑은 고딕"/>
      <family val="3"/>
      <charset val="129"/>
      <scheme val="major"/>
    </font>
    <font>
      <b/>
      <sz val="12"/>
      <color theme="4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theme="6" tint="-0.249977111117893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theme="1" tint="0.499984740745262"/>
      <name val="맑은 고딕"/>
      <family val="3"/>
      <charset val="129"/>
      <scheme val="major"/>
    </font>
    <font>
      <b/>
      <sz val="16"/>
      <color theme="6" tint="-0.249977111117893"/>
      <name val="맑은 고딕"/>
      <family val="3"/>
      <charset val="129"/>
      <scheme val="major"/>
    </font>
    <font>
      <sz val="9"/>
      <color theme="4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i/>
      <sz val="10"/>
      <color theme="4"/>
      <name val="맑은 고딕"/>
      <family val="3"/>
      <charset val="129"/>
      <scheme val="major"/>
    </font>
    <font>
      <i/>
      <sz val="10"/>
      <color theme="1" tint="0.34998626667073579"/>
      <name val="맑은 고딕"/>
      <family val="3"/>
      <charset val="129"/>
      <scheme val="major"/>
    </font>
    <font>
      <b/>
      <sz val="20"/>
      <color theme="1"/>
      <name val="맑은 고딕"/>
      <family val="2"/>
      <scheme val="major"/>
    </font>
    <font>
      <b/>
      <sz val="9"/>
      <color theme="1"/>
      <name val="맑은 고딕"/>
      <family val="3"/>
      <charset val="129"/>
      <scheme val="major"/>
    </font>
    <font>
      <b/>
      <sz val="10"/>
      <color theme="1" tint="-0.24997711111789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0" tint="-4.9989318521683403E-2"/>
      </bottom>
      <diagonal/>
    </border>
    <border>
      <left/>
      <right style="thin">
        <color theme="0" tint="-0.14999847407452621"/>
      </right>
      <top/>
      <bottom style="thin">
        <color theme="0" tint="-4.9989318521683403E-2"/>
      </bottom>
      <diagonal/>
    </border>
    <border>
      <left style="thin">
        <color theme="0" tint="-0.14999847407452621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0.1499984740745262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14999847407452621"/>
      </left>
      <right/>
      <top style="thin">
        <color theme="0" tint="-4.9989318521683403E-2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4.9989318521683403E-2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4.9989318521683403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4.9989318521683403E-2"/>
      </bottom>
      <diagonal/>
    </border>
    <border>
      <left/>
      <right/>
      <top style="thin">
        <color theme="0" tint="-0.14999847407452621"/>
      </top>
      <bottom style="thin">
        <color theme="0" tint="-4.9989318521683403E-2"/>
      </bottom>
      <diagonal/>
    </border>
    <border>
      <left style="thin">
        <color theme="0" tint="-0.14999847407452621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0.14999847407452621"/>
      </right>
      <top style="thin">
        <color theme="0" tint="-4.9989318521683403E-2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0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38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0" fontId="3" fillId="0" borderId="0" xfId="0" applyFont="1"/>
    <xf numFmtId="0" fontId="7" fillId="0" borderId="0" xfId="0" applyFont="1" applyAlignment="1">
      <alignment vertical="center"/>
    </xf>
    <xf numFmtId="38" fontId="4" fillId="0" borderId="0" xfId="1" applyNumberFormat="1" applyFont="1" applyFill="1" applyBorder="1" applyAlignment="1">
      <alignment horizontal="right" vertical="center" indent="1"/>
    </xf>
    <xf numFmtId="0" fontId="7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 indent="1"/>
    </xf>
    <xf numFmtId="0" fontId="14" fillId="0" borderId="0" xfId="0" applyFont="1" applyAlignment="1">
      <alignment horizontal="center" vertical="center"/>
    </xf>
    <xf numFmtId="38" fontId="13" fillId="0" borderId="0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right" vertical="center" indent="1"/>
    </xf>
    <xf numFmtId="3" fontId="9" fillId="0" borderId="6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178" fontId="11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11" fillId="0" borderId="7" xfId="0" applyNumberFormat="1" applyFont="1" applyBorder="1" applyAlignment="1">
      <alignment horizontal="center" vertical="center"/>
    </xf>
    <xf numFmtId="178" fontId="11" fillId="0" borderId="8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3" fontId="14" fillId="0" borderId="10" xfId="0" applyNumberFormat="1" applyFont="1" applyBorder="1" applyAlignment="1">
      <alignment horizontal="center" vertical="center"/>
    </xf>
    <xf numFmtId="179" fontId="6" fillId="0" borderId="11" xfId="0" applyNumberFormat="1" applyFont="1" applyBorder="1" applyAlignment="1">
      <alignment horizontal="center" vertical="center"/>
    </xf>
    <xf numFmtId="3" fontId="14" fillId="0" borderId="12" xfId="0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3" fontId="14" fillId="0" borderId="14" xfId="0" applyNumberFormat="1" applyFont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179" fontId="6" fillId="0" borderId="18" xfId="0" applyNumberFormat="1" applyFont="1" applyBorder="1" applyAlignment="1">
      <alignment horizontal="center" vertical="center"/>
    </xf>
    <xf numFmtId="3" fontId="13" fillId="0" borderId="19" xfId="0" applyNumberFormat="1" applyFont="1" applyBorder="1" applyAlignment="1">
      <alignment horizontal="center" vertical="center"/>
    </xf>
    <xf numFmtId="3" fontId="13" fillId="0" borderId="12" xfId="0" applyNumberFormat="1" applyFont="1" applyBorder="1" applyAlignment="1">
      <alignment horizontal="center" vertical="center"/>
    </xf>
    <xf numFmtId="3" fontId="13" fillId="0" borderId="14" xfId="0" applyNumberFormat="1" applyFont="1" applyBorder="1" applyAlignment="1">
      <alignment horizontal="center" vertical="center"/>
    </xf>
    <xf numFmtId="3" fontId="13" fillId="0" borderId="20" xfId="0" applyNumberFormat="1" applyFont="1" applyBorder="1" applyAlignment="1">
      <alignment horizontal="center" vertical="center"/>
    </xf>
    <xf numFmtId="179" fontId="6" fillId="0" borderId="21" xfId="0" applyNumberFormat="1" applyFont="1" applyBorder="1" applyAlignment="1">
      <alignment horizontal="center" vertical="center"/>
    </xf>
    <xf numFmtId="3" fontId="13" fillId="0" borderId="22" xfId="0" applyNumberFormat="1" applyFont="1" applyBorder="1" applyAlignment="1">
      <alignment horizontal="center" vertical="center"/>
    </xf>
    <xf numFmtId="3" fontId="13" fillId="0" borderId="23" xfId="0" applyNumberFormat="1" applyFont="1" applyBorder="1" applyAlignment="1">
      <alignment horizontal="center" vertical="center"/>
    </xf>
    <xf numFmtId="3" fontId="15" fillId="2" borderId="17" xfId="0" applyNumberFormat="1" applyFont="1" applyFill="1" applyBorder="1" applyAlignment="1">
      <alignment horizontal="center" vertical="center"/>
    </xf>
    <xf numFmtId="3" fontId="15" fillId="2" borderId="16" xfId="0" applyNumberFormat="1" applyFont="1" applyFill="1" applyBorder="1" applyAlignment="1">
      <alignment horizontal="center" vertical="center"/>
    </xf>
    <xf numFmtId="3" fontId="11" fillId="2" borderId="16" xfId="0" applyNumberFormat="1" applyFont="1" applyFill="1" applyBorder="1" applyAlignment="1">
      <alignment horizontal="center" vertical="center"/>
    </xf>
    <xf numFmtId="179" fontId="6" fillId="0" borderId="0" xfId="0" applyNumberFormat="1" applyFont="1" applyAlignment="1">
      <alignment horizontal="center" vertical="center"/>
    </xf>
    <xf numFmtId="179" fontId="13" fillId="0" borderId="0" xfId="0" applyNumberFormat="1" applyFon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left" vertical="center" indent="1"/>
    </xf>
    <xf numFmtId="10" fontId="13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10" fontId="6" fillId="0" borderId="0" xfId="0" applyNumberFormat="1" applyFont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3" fillId="0" borderId="27" xfId="0" applyFont="1" applyBorder="1" applyAlignment="1">
      <alignment horizontal="left" vertical="center"/>
    </xf>
    <xf numFmtId="3" fontId="11" fillId="0" borderId="28" xfId="0" applyNumberFormat="1" applyFont="1" applyBorder="1" applyAlignment="1">
      <alignment horizontal="center" vertical="center"/>
    </xf>
    <xf numFmtId="180" fontId="18" fillId="0" borderId="27" xfId="0" applyNumberFormat="1" applyFont="1" applyBorder="1" applyAlignment="1">
      <alignment horizontal="left" vertical="center"/>
    </xf>
    <xf numFmtId="0" fontId="1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180" fontId="18" fillId="0" borderId="29" xfId="0" applyNumberFormat="1" applyFont="1" applyBorder="1" applyAlignment="1">
      <alignment horizontal="left" vertical="center"/>
    </xf>
    <xf numFmtId="0" fontId="1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3" fontId="11" fillId="0" borderId="35" xfId="0" applyNumberFormat="1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0" fontId="20" fillId="0" borderId="33" xfId="0" applyNumberFormat="1" applyFont="1" applyBorder="1" applyAlignment="1">
      <alignment horizontal="center" vertical="center"/>
    </xf>
    <xf numFmtId="10" fontId="21" fillId="0" borderId="33" xfId="0" applyNumberFormat="1" applyFont="1" applyBorder="1" applyAlignment="1">
      <alignment horizontal="center" vertical="center"/>
    </xf>
    <xf numFmtId="10" fontId="20" fillId="0" borderId="35" xfId="0" applyNumberFormat="1" applyFont="1" applyBorder="1" applyAlignment="1">
      <alignment horizontal="center" vertical="center"/>
    </xf>
    <xf numFmtId="10" fontId="21" fillId="0" borderId="35" xfId="0" applyNumberFormat="1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1" xfId="0" applyFont="1" applyBorder="1" applyAlignment="1">
      <alignment horizontal="left" vertical="center"/>
    </xf>
    <xf numFmtId="3" fontId="11" fillId="0" borderId="34" xfId="0" applyNumberFormat="1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/>
    </xf>
    <xf numFmtId="178" fontId="1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indent="1"/>
    </xf>
    <xf numFmtId="0" fontId="24" fillId="0" borderId="0" xfId="0" applyFont="1" applyAlignment="1">
      <alignment horizontal="right" vertical="center" indent="1"/>
    </xf>
    <xf numFmtId="3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inden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79" formatCode="yyyy/mm/dd;@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none">
          <fgColor theme="8" tint="0.79998168889431442"/>
          <bgColor auto="1"/>
        </patternFill>
      </fill>
      <alignment horizontal="right" vertical="center" textRotation="0" wrapText="0" indent="1" justifyLastLine="0" shrinkToFit="0" readingOrder="0"/>
    </dxf>
    <dxf>
      <border>
        <bottom style="thin">
          <color theme="0" tint="-0.149998474074526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3"/>
        <charset val="129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numFmt numFmtId="179" formatCode="yyyy/mm/dd;@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none">
          <bgColor auto="1"/>
        </patternFill>
      </fill>
    </dxf>
    <dxf>
      <border>
        <bottom style="thin">
          <color theme="0" tint="-0.149998474074526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3"/>
        <charset val="129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numFmt numFmtId="14" formatCode="0.00%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numFmt numFmtId="14" formatCode="0.00%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numFmt numFmtId="181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fill>
        <patternFill patternType="none">
          <fgColor theme="8" tint="0.79998168889431442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numFmt numFmtId="177" formatCode="[$-409]h:mm\ AM/PM;@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numFmt numFmtId="179" formatCode="yyyy/mm/dd;@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strike val="0"/>
        <outline val="0"/>
        <shadow val="0"/>
        <u val="none"/>
        <vertAlign val="baseline"/>
        <sz val="10"/>
        <color theme="4"/>
        <name val="맑은 고딕"/>
        <family val="3"/>
        <charset val="129"/>
        <scheme val="major"/>
      </font>
      <fill>
        <patternFill patternType="none">
          <bgColor auto="1"/>
        </patternFill>
      </fill>
    </dxf>
    <dxf>
      <border>
        <bottom style="thin">
          <color theme="0" tint="-0.149998474074526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3"/>
        <charset val="129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border>
        <left/>
        <right/>
        <bottom style="thin">
          <color theme="0" tint="-0.14996795556505021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1" xr9:uid="{255945DB-D0A6-450E-9272-76088767C20C}">
      <tableStyleElement type="wholeTable" dxfId="32"/>
    </tableStyle>
  </tableStyles>
  <colors>
    <mruColors>
      <color rgb="FF599D71"/>
      <color rgb="FFB4FF00"/>
      <color rgb="FF002340"/>
      <color rgb="FFC7F9EE"/>
      <color rgb="FF6DF0D2"/>
      <color rgb="FF1DE4BD"/>
      <color rgb="FF1BD4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5400" cap="rnd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'데이터 통계'!$B$14:$B$43</c:f>
              <c:strCache>
                <c:ptCount val="24"/>
                <c:pt idx="0">
                  <c:v>2023-01-01</c:v>
                </c:pt>
                <c:pt idx="1">
                  <c:v>2023-01-02</c:v>
                </c:pt>
                <c:pt idx="2">
                  <c:v>2023-01-03</c:v>
                </c:pt>
                <c:pt idx="3">
                  <c:v>2023-01-04</c:v>
                </c:pt>
                <c:pt idx="4">
                  <c:v>2023-01-05</c:v>
                </c:pt>
                <c:pt idx="5">
                  <c:v>2023-01-06</c:v>
                </c:pt>
                <c:pt idx="6">
                  <c:v>2023-01-07</c:v>
                </c:pt>
                <c:pt idx="7">
                  <c:v>2023-01-08</c:v>
                </c:pt>
                <c:pt idx="8">
                  <c:v>2023-01-09</c:v>
                </c:pt>
                <c:pt idx="9">
                  <c:v>2023-01-10</c:v>
                </c:pt>
                <c:pt idx="10">
                  <c:v>2023-01-11</c:v>
                </c:pt>
                <c:pt idx="11">
                  <c:v>2023-01-12</c:v>
                </c:pt>
                <c:pt idx="12">
                  <c:v>2023-01-13</c:v>
                </c:pt>
                <c:pt idx="13">
                  <c:v>2023-01-14</c:v>
                </c:pt>
                <c:pt idx="14">
                  <c:v>2023-01-15</c:v>
                </c:pt>
                <c:pt idx="15">
                  <c:v>2023-01-16</c:v>
                </c:pt>
                <c:pt idx="16">
                  <c:v>2023-01-17</c:v>
                </c:pt>
                <c:pt idx="17">
                  <c:v>2023-01-18</c:v>
                </c:pt>
                <c:pt idx="18">
                  <c:v>2023-01-19</c:v>
                </c:pt>
                <c:pt idx="19">
                  <c:v>2023-01-20</c:v>
                </c:pt>
                <c:pt idx="20">
                  <c:v>2023-01-21</c:v>
                </c:pt>
                <c:pt idx="21">
                  <c:v>2023-01-22</c:v>
                </c:pt>
                <c:pt idx="22">
                  <c:v>2023-01-23</c:v>
                </c:pt>
                <c:pt idx="23">
                  <c:v>2023-01-24</c:v>
                </c:pt>
              </c:strCache>
            </c:strRef>
          </c:cat>
          <c:val>
            <c:numRef>
              <c:f>'데이터 통계'!$C$14:$C$43</c:f>
              <c:numCache>
                <c:formatCode>#,##0</c:formatCode>
                <c:ptCount val="30"/>
                <c:pt idx="0">
                  <c:v>2500</c:v>
                </c:pt>
                <c:pt idx="1">
                  <c:v>2730</c:v>
                </c:pt>
                <c:pt idx="2">
                  <c:v>2803</c:v>
                </c:pt>
                <c:pt idx="3">
                  <c:v>2905</c:v>
                </c:pt>
                <c:pt idx="4">
                  <c:v>3010</c:v>
                </c:pt>
                <c:pt idx="5">
                  <c:v>3045</c:v>
                </c:pt>
                <c:pt idx="6">
                  <c:v>3098</c:v>
                </c:pt>
                <c:pt idx="7">
                  <c:v>4023</c:v>
                </c:pt>
                <c:pt idx="8">
                  <c:v>5015</c:v>
                </c:pt>
                <c:pt idx="9">
                  <c:v>5067</c:v>
                </c:pt>
                <c:pt idx="10">
                  <c:v>5069</c:v>
                </c:pt>
                <c:pt idx="11">
                  <c:v>5130</c:v>
                </c:pt>
                <c:pt idx="12">
                  <c:v>5230</c:v>
                </c:pt>
                <c:pt idx="13">
                  <c:v>5235</c:v>
                </c:pt>
                <c:pt idx="14">
                  <c:v>5360</c:v>
                </c:pt>
                <c:pt idx="15">
                  <c:v>5530</c:v>
                </c:pt>
                <c:pt idx="16">
                  <c:v>5678</c:v>
                </c:pt>
                <c:pt idx="17">
                  <c:v>5765</c:v>
                </c:pt>
                <c:pt idx="18">
                  <c:v>5985</c:v>
                </c:pt>
                <c:pt idx="19">
                  <c:v>6085</c:v>
                </c:pt>
                <c:pt idx="20">
                  <c:v>6012</c:v>
                </c:pt>
                <c:pt idx="21">
                  <c:v>6035</c:v>
                </c:pt>
                <c:pt idx="22">
                  <c:v>6056</c:v>
                </c:pt>
                <c:pt idx="23">
                  <c:v>6087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898-42AA-83F4-DE6208742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3">
                  <a:lumMod val="40000"/>
                  <a:lumOff val="60000"/>
                </a:schemeClr>
              </a:solidFill>
              <a:round/>
            </a:ln>
            <a:effectLst/>
          </c:spPr>
        </c:dropLines>
        <c:smooth val="0"/>
        <c:axId val="391760064"/>
        <c:axId val="391757984"/>
      </c:lineChart>
      <c:dateAx>
        <c:axId val="391760064"/>
        <c:scaling>
          <c:orientation val="minMax"/>
        </c:scaling>
        <c:delete val="0"/>
        <c:axPos val="b"/>
        <c:numFmt formatCode="yyyy/mm/d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spc="2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91757984"/>
        <c:crosses val="autoZero"/>
        <c:auto val="1"/>
        <c:lblOffset val="100"/>
        <c:baseTimeUnit val="days"/>
        <c:majorUnit val="10"/>
        <c:majorTimeUnit val="days"/>
      </c:dateAx>
      <c:valAx>
        <c:axId val="391757984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91760064"/>
        <c:crosses val="autoZero"/>
        <c:crossBetween val="between"/>
      </c:valAx>
      <c:spPr>
        <a:pattFill prst="pct5">
          <a:fgClr>
            <a:schemeClr val="accent3">
              <a:lumMod val="20000"/>
              <a:lumOff val="80000"/>
            </a:schemeClr>
          </a:fgClr>
          <a:bgClr>
            <a:schemeClr val="bg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26773172586748"/>
          <c:y val="7.6388847118959366E-2"/>
          <c:w val="0.75838161284669048"/>
          <c:h val="0.77494216155831064"/>
        </c:manualLayout>
      </c:layout>
      <c:areaChart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accent1">
                    <a:lumMod val="5000"/>
                    <a:lumOff val="95000"/>
                  </a:schemeClr>
                </a:gs>
                <a:gs pos="71000">
                  <a:schemeClr val="accent2"/>
                </a:gs>
                <a:gs pos="0">
                  <a:schemeClr val="accent2">
                    <a:lumMod val="75000"/>
                  </a:schemeClr>
                </a:gs>
              </a:gsLst>
              <a:lin ang="5400000" scaled="1"/>
            </a:gradFill>
            <a:ln>
              <a:noFill/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cat>
            <c:strRef>
              <c:f>'데이터 통계'!$E$14:$E$43</c:f>
              <c:strCache>
                <c:ptCount val="9"/>
                <c:pt idx="0">
                  <c:v>2023-01-01</c:v>
                </c:pt>
                <c:pt idx="1">
                  <c:v>2023-01-02</c:v>
                </c:pt>
                <c:pt idx="2">
                  <c:v>2023-01-03</c:v>
                </c:pt>
                <c:pt idx="3">
                  <c:v>2023-01-04</c:v>
                </c:pt>
                <c:pt idx="4">
                  <c:v>2023-01-05</c:v>
                </c:pt>
                <c:pt idx="5">
                  <c:v>2023-01-06</c:v>
                </c:pt>
                <c:pt idx="6">
                  <c:v>2023-01-07</c:v>
                </c:pt>
                <c:pt idx="7">
                  <c:v>2023-01-08</c:v>
                </c:pt>
                <c:pt idx="8">
                  <c:v>2023-01-09</c:v>
                </c:pt>
              </c:strCache>
            </c:strRef>
          </c:cat>
          <c:val>
            <c:numRef>
              <c:f>'데이터 통계'!$K$14:$K$43</c:f>
              <c:numCache>
                <c:formatCode>#,##0</c:formatCode>
                <c:ptCount val="30"/>
                <c:pt idx="0">
                  <c:v>267</c:v>
                </c:pt>
                <c:pt idx="1">
                  <c:v>178</c:v>
                </c:pt>
                <c:pt idx="2">
                  <c:v>360</c:v>
                </c:pt>
                <c:pt idx="3">
                  <c:v>474</c:v>
                </c:pt>
                <c:pt idx="4">
                  <c:v>406</c:v>
                </c:pt>
                <c:pt idx="5">
                  <c:v>573</c:v>
                </c:pt>
                <c:pt idx="6">
                  <c:v>201</c:v>
                </c:pt>
                <c:pt idx="7">
                  <c:v>355</c:v>
                </c:pt>
                <c:pt idx="8">
                  <c:v>554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D1-4C3C-A248-D66192E968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lt1">
                  <a:alpha val="40000"/>
                </a:schemeClr>
              </a:solidFill>
              <a:round/>
            </a:ln>
            <a:effectLst/>
          </c:spPr>
        </c:dropLines>
        <c:axId val="887233792"/>
        <c:axId val="887234208"/>
      </c:areaChart>
      <c:dateAx>
        <c:axId val="887233792"/>
        <c:scaling>
          <c:orientation val="minMax"/>
          <c:max val="44935"/>
        </c:scaling>
        <c:delete val="0"/>
        <c:axPos val="b"/>
        <c:numFmt formatCode="yyyy/mm/dd;@" sourceLinked="1"/>
        <c:majorTickMark val="out"/>
        <c:minorTickMark val="none"/>
        <c:tickLblPos val="nextTo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cap="all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7234208"/>
        <c:crosses val="autoZero"/>
        <c:auto val="1"/>
        <c:lblOffset val="100"/>
        <c:baseTimeUnit val="days"/>
        <c:majorUnit val="3"/>
        <c:majorTimeUnit val="days"/>
      </c:dateAx>
      <c:valAx>
        <c:axId val="887234208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prstDash val="sysDot"/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72337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rnd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6333770778652674E-2"/>
          <c:y val="3.2397954305456104E-2"/>
          <c:w val="0.84108945756780407"/>
          <c:h val="0.80002737169517868"/>
        </c:manualLayout>
      </c:layout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12700">
                <a:solidFill>
                  <a:schemeClr val="accent2">
                    <a:lumMod val="75000"/>
                  </a:schemeClr>
                </a:solidFill>
              </a:ln>
              <a:effectLst/>
            </c:spPr>
          </c:marker>
          <c:cat>
            <c:strRef>
              <c:f>'데이터 통계'!$E$14:$E$43</c:f>
              <c:strCache>
                <c:ptCount val="9"/>
                <c:pt idx="0">
                  <c:v>2023-01-01</c:v>
                </c:pt>
                <c:pt idx="1">
                  <c:v>2023-01-02</c:v>
                </c:pt>
                <c:pt idx="2">
                  <c:v>2023-01-03</c:v>
                </c:pt>
                <c:pt idx="3">
                  <c:v>2023-01-04</c:v>
                </c:pt>
                <c:pt idx="4">
                  <c:v>2023-01-05</c:v>
                </c:pt>
                <c:pt idx="5">
                  <c:v>2023-01-06</c:v>
                </c:pt>
                <c:pt idx="6">
                  <c:v>2023-01-07</c:v>
                </c:pt>
                <c:pt idx="7">
                  <c:v>2023-01-08</c:v>
                </c:pt>
                <c:pt idx="8">
                  <c:v>2023-01-09</c:v>
                </c:pt>
              </c:strCache>
            </c:strRef>
          </c:cat>
          <c:val>
            <c:numRef>
              <c:f>'데이터 통계'!$F$14:$F$43</c:f>
              <c:numCache>
                <c:formatCode>#,##0</c:formatCode>
                <c:ptCount val="30"/>
                <c:pt idx="0">
                  <c:v>27</c:v>
                </c:pt>
                <c:pt idx="1">
                  <c:v>36</c:v>
                </c:pt>
                <c:pt idx="2">
                  <c:v>120</c:v>
                </c:pt>
                <c:pt idx="3">
                  <c:v>86</c:v>
                </c:pt>
                <c:pt idx="4">
                  <c:v>76</c:v>
                </c:pt>
                <c:pt idx="5">
                  <c:v>135</c:v>
                </c:pt>
                <c:pt idx="6">
                  <c:v>23</c:v>
                </c:pt>
                <c:pt idx="7">
                  <c:v>68</c:v>
                </c:pt>
                <c:pt idx="8">
                  <c:v>156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8B2-4EA6-92AB-CE77D14F16F0}"/>
            </c:ext>
          </c:extLst>
        </c:ser>
        <c:ser>
          <c:idx val="1"/>
          <c:order val="1"/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12700">
                <a:solidFill>
                  <a:schemeClr val="accent3">
                    <a:lumMod val="75000"/>
                  </a:schemeClr>
                </a:solidFill>
              </a:ln>
              <a:effectLst/>
            </c:spPr>
          </c:marker>
          <c:cat>
            <c:strRef>
              <c:f>'데이터 통계'!$E$14:$E$43</c:f>
              <c:strCache>
                <c:ptCount val="9"/>
                <c:pt idx="0">
                  <c:v>2023-01-01</c:v>
                </c:pt>
                <c:pt idx="1">
                  <c:v>2023-01-02</c:v>
                </c:pt>
                <c:pt idx="2">
                  <c:v>2023-01-03</c:v>
                </c:pt>
                <c:pt idx="3">
                  <c:v>2023-01-04</c:v>
                </c:pt>
                <c:pt idx="4">
                  <c:v>2023-01-05</c:v>
                </c:pt>
                <c:pt idx="5">
                  <c:v>2023-01-06</c:v>
                </c:pt>
                <c:pt idx="6">
                  <c:v>2023-01-07</c:v>
                </c:pt>
                <c:pt idx="7">
                  <c:v>2023-01-08</c:v>
                </c:pt>
                <c:pt idx="8">
                  <c:v>2023-01-09</c:v>
                </c:pt>
              </c:strCache>
            </c:strRef>
          </c:cat>
          <c:val>
            <c:numRef>
              <c:f>'데이터 통계'!$G$14:$G$43</c:f>
              <c:numCache>
                <c:formatCode>#,##0</c:formatCode>
                <c:ptCount val="30"/>
                <c:pt idx="0">
                  <c:v>58</c:v>
                </c:pt>
                <c:pt idx="1">
                  <c:v>60</c:v>
                </c:pt>
                <c:pt idx="2">
                  <c:v>46</c:v>
                </c:pt>
                <c:pt idx="3">
                  <c:v>135</c:v>
                </c:pt>
                <c:pt idx="4">
                  <c:v>128</c:v>
                </c:pt>
                <c:pt idx="5">
                  <c:v>153</c:v>
                </c:pt>
                <c:pt idx="6">
                  <c:v>56</c:v>
                </c:pt>
                <c:pt idx="7">
                  <c:v>86</c:v>
                </c:pt>
                <c:pt idx="8">
                  <c:v>167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8B2-4EA6-92AB-CE77D14F16F0}"/>
            </c:ext>
          </c:extLst>
        </c:ser>
        <c:ser>
          <c:idx val="2"/>
          <c:order val="2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12700">
                <a:solidFill>
                  <a:schemeClr val="accent4"/>
                </a:solidFill>
              </a:ln>
              <a:effectLst/>
            </c:spPr>
          </c:marker>
          <c:cat>
            <c:strRef>
              <c:f>'데이터 통계'!$E$14:$E$43</c:f>
              <c:strCache>
                <c:ptCount val="9"/>
                <c:pt idx="0">
                  <c:v>2023-01-01</c:v>
                </c:pt>
                <c:pt idx="1">
                  <c:v>2023-01-02</c:v>
                </c:pt>
                <c:pt idx="2">
                  <c:v>2023-01-03</c:v>
                </c:pt>
                <c:pt idx="3">
                  <c:v>2023-01-04</c:v>
                </c:pt>
                <c:pt idx="4">
                  <c:v>2023-01-05</c:v>
                </c:pt>
                <c:pt idx="5">
                  <c:v>2023-01-06</c:v>
                </c:pt>
                <c:pt idx="6">
                  <c:v>2023-01-07</c:v>
                </c:pt>
                <c:pt idx="7">
                  <c:v>2023-01-08</c:v>
                </c:pt>
                <c:pt idx="8">
                  <c:v>2023-01-09</c:v>
                </c:pt>
              </c:strCache>
            </c:strRef>
          </c:cat>
          <c:val>
            <c:numRef>
              <c:f>'데이터 통계'!$H$14:$H$43</c:f>
              <c:numCache>
                <c:formatCode>#,##0</c:formatCode>
                <c:ptCount val="30"/>
                <c:pt idx="0">
                  <c:v>43</c:v>
                </c:pt>
                <c:pt idx="1">
                  <c:v>13</c:v>
                </c:pt>
                <c:pt idx="2">
                  <c:v>13</c:v>
                </c:pt>
                <c:pt idx="3">
                  <c:v>52</c:v>
                </c:pt>
                <c:pt idx="4">
                  <c:v>31</c:v>
                </c:pt>
                <c:pt idx="5">
                  <c:v>76</c:v>
                </c:pt>
                <c:pt idx="6">
                  <c:v>15</c:v>
                </c:pt>
                <c:pt idx="7">
                  <c:v>132</c:v>
                </c:pt>
                <c:pt idx="8">
                  <c:v>153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8B2-4EA6-92AB-CE77D14F16F0}"/>
            </c:ext>
          </c:extLst>
        </c:ser>
        <c:ser>
          <c:idx val="3"/>
          <c:order val="3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12700">
                <a:solidFill>
                  <a:schemeClr val="accent5"/>
                </a:solidFill>
              </a:ln>
              <a:effectLst/>
            </c:spPr>
          </c:marker>
          <c:cat>
            <c:strRef>
              <c:f>'데이터 통계'!$E$14:$E$43</c:f>
              <c:strCache>
                <c:ptCount val="9"/>
                <c:pt idx="0">
                  <c:v>2023-01-01</c:v>
                </c:pt>
                <c:pt idx="1">
                  <c:v>2023-01-02</c:v>
                </c:pt>
                <c:pt idx="2">
                  <c:v>2023-01-03</c:v>
                </c:pt>
                <c:pt idx="3">
                  <c:v>2023-01-04</c:v>
                </c:pt>
                <c:pt idx="4">
                  <c:v>2023-01-05</c:v>
                </c:pt>
                <c:pt idx="5">
                  <c:v>2023-01-06</c:v>
                </c:pt>
                <c:pt idx="6">
                  <c:v>2023-01-07</c:v>
                </c:pt>
                <c:pt idx="7">
                  <c:v>2023-01-08</c:v>
                </c:pt>
                <c:pt idx="8">
                  <c:v>2023-01-09</c:v>
                </c:pt>
              </c:strCache>
            </c:strRef>
          </c:cat>
          <c:val>
            <c:numRef>
              <c:f>'데이터 통계'!$I$14:$I$43</c:f>
              <c:numCache>
                <c:formatCode>#,##0</c:formatCode>
                <c:ptCount val="30"/>
                <c:pt idx="0">
                  <c:v>86</c:v>
                </c:pt>
                <c:pt idx="1">
                  <c:v>23</c:v>
                </c:pt>
                <c:pt idx="2">
                  <c:v>46</c:v>
                </c:pt>
                <c:pt idx="3">
                  <c:v>48</c:v>
                </c:pt>
                <c:pt idx="4">
                  <c:v>34</c:v>
                </c:pt>
                <c:pt idx="5">
                  <c:v>86</c:v>
                </c:pt>
                <c:pt idx="6">
                  <c:v>39</c:v>
                </c:pt>
                <c:pt idx="7">
                  <c:v>16</c:v>
                </c:pt>
                <c:pt idx="8">
                  <c:v>43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8B2-4EA6-92AB-CE77D14F16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7252512"/>
        <c:axId val="887231296"/>
      </c:lineChart>
      <c:dateAx>
        <c:axId val="887252512"/>
        <c:scaling>
          <c:orientation val="minMax"/>
        </c:scaling>
        <c:delete val="0"/>
        <c:axPos val="b"/>
        <c:numFmt formatCode="mm\/dd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7231296"/>
        <c:crosses val="autoZero"/>
        <c:auto val="1"/>
        <c:lblOffset val="100"/>
        <c:baseTimeUnit val="days"/>
        <c:majorUnit val="1"/>
        <c:majorTimeUnit val="days"/>
      </c:dateAx>
      <c:valAx>
        <c:axId val="887231296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7252512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77">
  <cs:axisTitle>
    <cs:lnRef idx="0"/>
    <cs:fillRef idx="0"/>
    <cs:effectRef idx="0"/>
    <cs:fontRef idx="minor">
      <a:schemeClr val="lt1">
        <a:lumMod val="8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75" cap="flat" cmpd="sng" algn="ctr">
        <a:solidFill>
          <a:schemeClr val="lt1">
            <a:lumMod val="75000"/>
          </a:schemeClr>
        </a:solidFill>
        <a:round/>
        <a:headEnd type="none" w="sm" len="sm"/>
        <a:tailEnd type="none" w="sm" len="sm"/>
      </a:ln>
    </cs:spPr>
    <cs:defRPr sz="900" b="1" kern="1200" cap="all" baseline="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lt1">
            <a:lumMod val="7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dk1">
          <a:lumMod val="65000"/>
          <a:lumOff val="35000"/>
        </a:schemeClr>
      </a:solidFill>
      <a:ln>
        <a:solidFill>
          <a:schemeClr val="lt1">
            <a:lumMod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50000"/>
      </a:schemeClr>
    </cs:fontRef>
    <cs:spPr>
      <a:ln w="9525">
        <a:solidFill>
          <a:schemeClr val="lt1">
            <a:lumMod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prstDash val="sysDot"/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6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bg1">
        <a:lumMod val="85000"/>
      </a:schemeClr>
    </cs:fontRef>
    <cs:spPr>
      <a:ln w="19050" cap="flat" cmpd="sng" algn="ctr">
        <a:solidFill>
          <a:schemeClr val="bg1">
            <a:lumMod val="85000"/>
          </a:schemeClr>
        </a:solidFill>
        <a:round/>
        <a:headEnd type="none" w="sm" len="sm"/>
        <a:tailEnd type="none" w="sm" len="sm"/>
      </a:ln>
    </cs:spPr>
    <cs:defRPr sz="900" b="1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ajor">
      <a:schemeClr val="lt1">
        <a:lumMod val="8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png"/><Relationship Id="rId4" Type="http://schemas.openxmlformats.org/officeDocument/2006/relationships/hyperlink" Target="http://www.yesform.co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174435</xdr:colOff>
      <xdr:row>8</xdr:row>
      <xdr:rowOff>9525</xdr:rowOff>
    </xdr:from>
    <xdr:to>
      <xdr:col>5</xdr:col>
      <xdr:colOff>675660</xdr:colOff>
      <xdr:row>22</xdr:row>
      <xdr:rowOff>0</xdr:rowOff>
    </xdr:to>
    <xdr:grpSp>
      <xdr:nvGrpSpPr>
        <xdr:cNvPr id="24" name="Group 23">
          <a:extLst>
            <a:ext uri="{FF2B5EF4-FFF2-40B4-BE49-F238E27FC236}">
              <a16:creationId xmlns:a16="http://schemas.microsoft.com/office/drawing/2014/main" id="{C1BBCFC7-8BD5-88AE-FBC0-D668220B18B1}"/>
            </a:ext>
          </a:extLst>
        </xdr:cNvPr>
        <xdr:cNvGrpSpPr/>
      </xdr:nvGrpSpPr>
      <xdr:grpSpPr>
        <a:xfrm>
          <a:off x="364935" y="2257425"/>
          <a:ext cx="3358725" cy="2486025"/>
          <a:chOff x="168906" y="831471"/>
          <a:chExt cx="3196800" cy="3070199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37181228-AEA9-58CB-B32A-65DA73550772}"/>
              </a:ext>
            </a:extLst>
          </xdr:cNvPr>
          <xdr:cNvSpPr/>
        </xdr:nvSpPr>
        <xdr:spPr>
          <a:xfrm>
            <a:off x="168906" y="831471"/>
            <a:ext cx="3196800" cy="307019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>
              <a:latin typeface="+mn-lt"/>
            </a:endParaRPr>
          </a:p>
        </xdr:txBody>
      </xdr:sp>
      <xdr:graphicFrame macro="">
        <xdr:nvGraphicFramePr>
          <xdr:cNvPr id="22" name="Chart 21">
            <a:extLst>
              <a:ext uri="{FF2B5EF4-FFF2-40B4-BE49-F238E27FC236}">
                <a16:creationId xmlns:a16="http://schemas.microsoft.com/office/drawing/2014/main" id="{7203ADC1-E4EC-432A-B1A0-C83E4C4695C2}"/>
              </a:ext>
            </a:extLst>
          </xdr:cNvPr>
          <xdr:cNvGraphicFramePr>
            <a:graphicFrameLocks/>
          </xdr:cNvGraphicFramePr>
        </xdr:nvGraphicFramePr>
        <xdr:xfrm>
          <a:off x="238125" y="965540"/>
          <a:ext cx="3014664" cy="289587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  <xdr:twoCellAnchor editAs="absolute">
    <xdr:from>
      <xdr:col>1</xdr:col>
      <xdr:colOff>246186</xdr:colOff>
      <xdr:row>28</xdr:row>
      <xdr:rowOff>114299</xdr:rowOff>
    </xdr:from>
    <xdr:to>
      <xdr:col>5</xdr:col>
      <xdr:colOff>747486</xdr:colOff>
      <xdr:row>34</xdr:row>
      <xdr:rowOff>287099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8F9FF808-DEF9-44DB-86F5-D65F586516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6</xdr:col>
      <xdr:colOff>800101</xdr:colOff>
      <xdr:row>28</xdr:row>
      <xdr:rowOff>76200</xdr:rowOff>
    </xdr:from>
    <xdr:to>
      <xdr:col>12</xdr:col>
      <xdr:colOff>857250</xdr:colOff>
      <xdr:row>34</xdr:row>
      <xdr:rowOff>327933</xdr:rowOff>
    </xdr:to>
    <xdr:graphicFrame macro="">
      <xdr:nvGraphicFramePr>
        <xdr:cNvPr id="126" name="Chart 125">
          <a:extLst>
            <a:ext uri="{FF2B5EF4-FFF2-40B4-BE49-F238E27FC236}">
              <a16:creationId xmlns:a16="http://schemas.microsoft.com/office/drawing/2014/main" id="{28943A11-62BF-42B6-99A3-8CF3EC88A7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7</xdr:col>
      <xdr:colOff>28575</xdr:colOff>
      <xdr:row>25</xdr:row>
      <xdr:rowOff>82016</xdr:rowOff>
    </xdr:from>
    <xdr:to>
      <xdr:col>7</xdr:col>
      <xdr:colOff>1562100</xdr:colOff>
      <xdr:row>27</xdr:row>
      <xdr:rowOff>143203</xdr:rowOff>
    </xdr:to>
    <xdr:sp macro="" textlink="'데이터 통계'!F44">
      <xdr:nvSpPr>
        <xdr:cNvPr id="127" name="TextBox 126">
          <a:extLst>
            <a:ext uri="{FF2B5EF4-FFF2-40B4-BE49-F238E27FC236}">
              <a16:creationId xmlns:a16="http://schemas.microsoft.com/office/drawing/2014/main" id="{F48EA494-0BC4-4C84-8F55-CE584267DC30}"/>
            </a:ext>
          </a:extLst>
        </xdr:cNvPr>
        <xdr:cNvSpPr txBox="1"/>
      </xdr:nvSpPr>
      <xdr:spPr>
        <a:xfrm>
          <a:off x="4095750" y="5977991"/>
          <a:ext cx="1533525" cy="413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D16B4F57-5488-435A-8A8B-2792C96E0980}" type="TxLink">
            <a:rPr lang="en-US" sz="1800" b="1" i="0" u="none" strike="noStrike">
              <a:solidFill>
                <a:schemeClr val="accent2">
                  <a:lumMod val="75000"/>
                </a:schemeClr>
              </a:solidFill>
              <a:latin typeface="+mn-lt"/>
            </a:rPr>
            <a:pPr algn="ctr"/>
            <a:t>727</a:t>
          </a:fld>
          <a:endParaRPr lang="en-GB" sz="13800" b="1">
            <a:solidFill>
              <a:schemeClr val="accent2">
                <a:lumMod val="75000"/>
              </a:schemeClr>
            </a:solidFill>
            <a:latin typeface="+mn-lt"/>
          </a:endParaRPr>
        </a:p>
      </xdr:txBody>
    </xdr:sp>
    <xdr:clientData/>
  </xdr:twoCellAnchor>
  <xdr:twoCellAnchor editAs="absolute">
    <xdr:from>
      <xdr:col>3</xdr:col>
      <xdr:colOff>9525</xdr:colOff>
      <xdr:row>4</xdr:row>
      <xdr:rowOff>19050</xdr:rowOff>
    </xdr:from>
    <xdr:to>
      <xdr:col>5</xdr:col>
      <xdr:colOff>19050</xdr:colOff>
      <xdr:row>4</xdr:row>
      <xdr:rowOff>295275</xdr:rowOff>
    </xdr:to>
    <xdr:sp macro="" textlink="'데이터 통계'!C4">
      <xdr:nvSpPr>
        <xdr:cNvPr id="2" name="사각형: 둥근 모서리 1">
          <a:extLst>
            <a:ext uri="{FF2B5EF4-FFF2-40B4-BE49-F238E27FC236}">
              <a16:creationId xmlns:a16="http://schemas.microsoft.com/office/drawing/2014/main" id="{214B81FB-5BF6-4504-A875-B81DB29C7D2C}"/>
            </a:ext>
          </a:extLst>
        </xdr:cNvPr>
        <xdr:cNvSpPr/>
      </xdr:nvSpPr>
      <xdr:spPr>
        <a:xfrm>
          <a:off x="1590675" y="1419225"/>
          <a:ext cx="1085850" cy="276225"/>
        </a:xfrm>
        <a:prstGeom prst="roundRect">
          <a:avLst>
            <a:gd name="adj" fmla="val 50000"/>
          </a:avLst>
        </a:prstGeom>
        <a:solidFill>
          <a:schemeClr val="bg1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769EA4D5-3E55-43F1-9621-75E5699D901B}" type="TxLink">
            <a:rPr lang="en-US" altLang="en-US" sz="1600" b="1" i="0" u="none" strike="noStrike">
              <a:solidFill>
                <a:schemeClr val="tx1">
                  <a:lumMod val="50000"/>
                </a:schemeClr>
              </a:solidFill>
              <a:latin typeface="Calibri"/>
              <a:cs typeface="Calibri"/>
            </a:rPr>
            <a:pPr algn="ctr"/>
            <a:t>6,087</a:t>
          </a:fld>
          <a:endParaRPr lang="ko-KR" altLang="en-US" sz="1400">
            <a:solidFill>
              <a:schemeClr val="tx1">
                <a:lumMod val="50000"/>
              </a:schemeClr>
            </a:solidFill>
          </a:endParaRPr>
        </a:p>
      </xdr:txBody>
    </xdr:sp>
    <xdr:clientData/>
  </xdr:twoCellAnchor>
  <xdr:twoCellAnchor editAs="absolute">
    <xdr:from>
      <xdr:col>3</xdr:col>
      <xdr:colOff>9525</xdr:colOff>
      <xdr:row>24</xdr:row>
      <xdr:rowOff>28575</xdr:rowOff>
    </xdr:from>
    <xdr:to>
      <xdr:col>5</xdr:col>
      <xdr:colOff>19050</xdr:colOff>
      <xdr:row>24</xdr:row>
      <xdr:rowOff>304800</xdr:rowOff>
    </xdr:to>
    <xdr:sp macro="" textlink="'데이터 통계'!F4">
      <xdr:nvSpPr>
        <xdr:cNvPr id="84" name="사각형: 둥근 모서리 83">
          <a:extLst>
            <a:ext uri="{FF2B5EF4-FFF2-40B4-BE49-F238E27FC236}">
              <a16:creationId xmlns:a16="http://schemas.microsoft.com/office/drawing/2014/main" id="{ECD542B4-9B7B-4A27-9D22-8154EC0C4CBD}"/>
            </a:ext>
          </a:extLst>
        </xdr:cNvPr>
        <xdr:cNvSpPr/>
      </xdr:nvSpPr>
      <xdr:spPr>
        <a:xfrm>
          <a:off x="1590675" y="5591175"/>
          <a:ext cx="1085850" cy="276225"/>
        </a:xfrm>
        <a:prstGeom prst="roundRect">
          <a:avLst>
            <a:gd name="adj" fmla="val 50000"/>
          </a:avLst>
        </a:prstGeom>
        <a:solidFill>
          <a:schemeClr val="bg1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FA7F5C5-9969-4FED-A7C3-7423C5708E6D}" type="TxLink">
            <a:rPr lang="en-US" altLang="en-US" sz="1400" b="1" i="0" u="none" strike="noStrike">
              <a:solidFill>
                <a:schemeClr val="tx1">
                  <a:lumMod val="50000"/>
                </a:schemeClr>
              </a:solidFill>
              <a:latin typeface="Calibri"/>
              <a:cs typeface="Calibri"/>
            </a:rPr>
            <a:pPr algn="ctr"/>
            <a:t>3,368</a:t>
          </a:fld>
          <a:endParaRPr lang="ko-KR" altLang="en-US" sz="1600">
            <a:solidFill>
              <a:schemeClr val="tx1">
                <a:lumMod val="50000"/>
              </a:schemeClr>
            </a:solidFill>
          </a:endParaRPr>
        </a:p>
      </xdr:txBody>
    </xdr:sp>
    <xdr:clientData/>
  </xdr:twoCellAnchor>
  <xdr:twoCellAnchor editAs="absolute">
    <xdr:from>
      <xdr:col>7</xdr:col>
      <xdr:colOff>152400</xdr:colOff>
      <xdr:row>24</xdr:row>
      <xdr:rowOff>95251</xdr:rowOff>
    </xdr:from>
    <xdr:to>
      <xdr:col>7</xdr:col>
      <xdr:colOff>1438275</xdr:colOff>
      <xdr:row>25</xdr:row>
      <xdr:rowOff>13876</xdr:rowOff>
    </xdr:to>
    <xdr:sp macro="" textlink="">
      <xdr:nvSpPr>
        <xdr:cNvPr id="27" name="사각형: 둥근 모서리 26">
          <a:extLst>
            <a:ext uri="{FF2B5EF4-FFF2-40B4-BE49-F238E27FC236}">
              <a16:creationId xmlns:a16="http://schemas.microsoft.com/office/drawing/2014/main" id="{0874C987-76B3-4245-9564-5F45662BC12F}"/>
            </a:ext>
          </a:extLst>
        </xdr:cNvPr>
        <xdr:cNvSpPr/>
      </xdr:nvSpPr>
      <xdr:spPr>
        <a:xfrm>
          <a:off x="4219575" y="5657851"/>
          <a:ext cx="1285875" cy="252000"/>
        </a:xfrm>
        <a:prstGeom prst="roundRect">
          <a:avLst>
            <a:gd name="adj" fmla="val 50000"/>
          </a:avLst>
        </a:prstGeom>
        <a:solidFill>
          <a:schemeClr val="bg1"/>
        </a:solidFill>
        <a:ln>
          <a:noFill/>
        </a:ln>
        <a:effectLst>
          <a:glow rad="63500">
            <a:schemeClr val="accent2">
              <a:satMod val="175000"/>
              <a:alpha val="40000"/>
            </a:schemeClr>
          </a:glow>
          <a:reflection blurRad="6350" stA="52000" endA="300" endPos="3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000" b="1">
              <a:solidFill>
                <a:sysClr val="windowText" lastClr="000000"/>
              </a:solidFill>
              <a:latin typeface="+mj-ea"/>
              <a:ea typeface="+mj-ea"/>
            </a:rPr>
            <a:t>Direct</a:t>
          </a:r>
        </a:p>
      </xdr:txBody>
    </xdr:sp>
    <xdr:clientData/>
  </xdr:twoCellAnchor>
  <xdr:twoCellAnchor editAs="absolute">
    <xdr:from>
      <xdr:col>7</xdr:col>
      <xdr:colOff>1847850</xdr:colOff>
      <xdr:row>24</xdr:row>
      <xdr:rowOff>104775</xdr:rowOff>
    </xdr:from>
    <xdr:to>
      <xdr:col>8</xdr:col>
      <xdr:colOff>434625</xdr:colOff>
      <xdr:row>25</xdr:row>
      <xdr:rowOff>23400</xdr:rowOff>
    </xdr:to>
    <xdr:sp macro="" textlink="">
      <xdr:nvSpPr>
        <xdr:cNvPr id="96" name="사각형: 둥근 모서리 95">
          <a:extLst>
            <a:ext uri="{FF2B5EF4-FFF2-40B4-BE49-F238E27FC236}">
              <a16:creationId xmlns:a16="http://schemas.microsoft.com/office/drawing/2014/main" id="{02598AAE-B9ED-41BE-B559-CFE6209EF506}"/>
            </a:ext>
          </a:extLst>
        </xdr:cNvPr>
        <xdr:cNvSpPr/>
      </xdr:nvSpPr>
      <xdr:spPr>
        <a:xfrm>
          <a:off x="5915025" y="5667375"/>
          <a:ext cx="1291875" cy="252000"/>
        </a:xfrm>
        <a:prstGeom prst="roundRect">
          <a:avLst>
            <a:gd name="adj" fmla="val 50000"/>
          </a:avLst>
        </a:prstGeom>
        <a:solidFill>
          <a:schemeClr val="bg1"/>
        </a:solidFill>
        <a:ln>
          <a:noFill/>
        </a:ln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000" b="1">
              <a:solidFill>
                <a:sysClr val="windowText" lastClr="000000"/>
              </a:solidFill>
              <a:latin typeface="+mj-ea"/>
              <a:ea typeface="+mj-ea"/>
            </a:rPr>
            <a:t>Organic Search</a:t>
          </a:r>
          <a:endParaRPr lang="ko-KR" altLang="en-US" sz="1000" b="1">
            <a:solidFill>
              <a:sysClr val="windowText" lastClr="000000"/>
            </a:solidFill>
            <a:latin typeface="+mj-ea"/>
            <a:ea typeface="+mj-ea"/>
          </a:endParaRPr>
        </a:p>
      </xdr:txBody>
    </xdr:sp>
    <xdr:clientData/>
  </xdr:twoCellAnchor>
  <xdr:twoCellAnchor editAs="absolute">
    <xdr:from>
      <xdr:col>8</xdr:col>
      <xdr:colOff>857250</xdr:colOff>
      <xdr:row>24</xdr:row>
      <xdr:rowOff>104775</xdr:rowOff>
    </xdr:from>
    <xdr:to>
      <xdr:col>10</xdr:col>
      <xdr:colOff>606075</xdr:colOff>
      <xdr:row>25</xdr:row>
      <xdr:rowOff>23400</xdr:rowOff>
    </xdr:to>
    <xdr:sp macro="" textlink="">
      <xdr:nvSpPr>
        <xdr:cNvPr id="97" name="사각형: 둥근 모서리 96">
          <a:extLst>
            <a:ext uri="{FF2B5EF4-FFF2-40B4-BE49-F238E27FC236}">
              <a16:creationId xmlns:a16="http://schemas.microsoft.com/office/drawing/2014/main" id="{96BEC176-BD31-4B55-A7C0-7A8B65423248}"/>
            </a:ext>
          </a:extLst>
        </xdr:cNvPr>
        <xdr:cNvSpPr/>
      </xdr:nvSpPr>
      <xdr:spPr>
        <a:xfrm>
          <a:off x="7524750" y="5667375"/>
          <a:ext cx="1377600" cy="252000"/>
        </a:xfrm>
        <a:prstGeom prst="roundRect">
          <a:avLst>
            <a:gd name="adj" fmla="val 50000"/>
          </a:avLst>
        </a:prstGeom>
        <a:solidFill>
          <a:schemeClr val="bg1"/>
        </a:solidFill>
        <a:ln>
          <a:noFill/>
        </a:ln>
        <a:effectLst>
          <a:glow rad="63500">
            <a:schemeClr val="accent4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000" b="1">
              <a:solidFill>
                <a:sysClr val="windowText" lastClr="000000"/>
              </a:solidFill>
              <a:latin typeface="+mj-ea"/>
              <a:ea typeface="+mj-ea"/>
            </a:rPr>
            <a:t>Referral</a:t>
          </a:r>
          <a:endParaRPr lang="ko-KR" altLang="en-US" sz="1000" b="1">
            <a:solidFill>
              <a:sysClr val="windowText" lastClr="000000"/>
            </a:solidFill>
            <a:latin typeface="+mj-ea"/>
            <a:ea typeface="+mj-ea"/>
          </a:endParaRPr>
        </a:p>
      </xdr:txBody>
    </xdr:sp>
    <xdr:clientData/>
  </xdr:twoCellAnchor>
  <xdr:twoCellAnchor editAs="absolute">
    <xdr:from>
      <xdr:col>11</xdr:col>
      <xdr:colOff>180144</xdr:colOff>
      <xdr:row>24</xdr:row>
      <xdr:rowOff>100213</xdr:rowOff>
    </xdr:from>
    <xdr:to>
      <xdr:col>12</xdr:col>
      <xdr:colOff>748119</xdr:colOff>
      <xdr:row>25</xdr:row>
      <xdr:rowOff>18838</xdr:rowOff>
    </xdr:to>
    <xdr:sp macro="" textlink="">
      <xdr:nvSpPr>
        <xdr:cNvPr id="98" name="사각형: 둥근 모서리 97">
          <a:extLst>
            <a:ext uri="{FF2B5EF4-FFF2-40B4-BE49-F238E27FC236}">
              <a16:creationId xmlns:a16="http://schemas.microsoft.com/office/drawing/2014/main" id="{3A4F24E8-8869-40B0-954C-ACB6757F3719}"/>
            </a:ext>
          </a:extLst>
        </xdr:cNvPr>
        <xdr:cNvSpPr/>
      </xdr:nvSpPr>
      <xdr:spPr>
        <a:xfrm>
          <a:off x="9238419" y="5662813"/>
          <a:ext cx="1329975" cy="252000"/>
        </a:xfrm>
        <a:prstGeom prst="roundRect">
          <a:avLst>
            <a:gd name="adj" fmla="val 50000"/>
          </a:avLst>
        </a:prstGeom>
        <a:solidFill>
          <a:schemeClr val="bg1"/>
        </a:solidFill>
        <a:ln>
          <a:noFill/>
        </a:ln>
        <a:effectLst>
          <a:glow rad="63500">
            <a:schemeClr val="accent5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000" b="1">
              <a:solidFill>
                <a:sysClr val="windowText" lastClr="000000"/>
              </a:solidFill>
              <a:latin typeface="+mj-ea"/>
              <a:ea typeface="+mj-ea"/>
            </a:rPr>
            <a:t>Paid Search</a:t>
          </a:r>
          <a:endParaRPr lang="ko-KR" altLang="en-US" sz="1000" b="1">
            <a:solidFill>
              <a:sysClr val="windowText" lastClr="000000"/>
            </a:solidFill>
            <a:latin typeface="+mj-ea"/>
            <a:ea typeface="+mj-ea"/>
          </a:endParaRPr>
        </a:p>
      </xdr:txBody>
    </xdr:sp>
    <xdr:clientData/>
  </xdr:twoCellAnchor>
  <xdr:twoCellAnchor editAs="absolute">
    <xdr:from>
      <xdr:col>7</xdr:col>
      <xdr:colOff>1971675</xdr:colOff>
      <xdr:row>25</xdr:row>
      <xdr:rowOff>85725</xdr:rowOff>
    </xdr:from>
    <xdr:to>
      <xdr:col>8</xdr:col>
      <xdr:colOff>409575</xdr:colOff>
      <xdr:row>27</xdr:row>
      <xdr:rowOff>146912</xdr:rowOff>
    </xdr:to>
    <xdr:sp macro="" textlink="'데이터 통계'!G44">
      <xdr:nvSpPr>
        <xdr:cNvPr id="100" name="TextBox 99">
          <a:extLst>
            <a:ext uri="{FF2B5EF4-FFF2-40B4-BE49-F238E27FC236}">
              <a16:creationId xmlns:a16="http://schemas.microsoft.com/office/drawing/2014/main" id="{00DF2D4B-6A33-4090-AD20-CA6CF0839DA2}"/>
            </a:ext>
          </a:extLst>
        </xdr:cNvPr>
        <xdr:cNvSpPr txBox="1"/>
      </xdr:nvSpPr>
      <xdr:spPr>
        <a:xfrm>
          <a:off x="6953250" y="6038850"/>
          <a:ext cx="1533525" cy="413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F6DEDB64-7247-46D0-8BCC-C0EFE85155B5}" type="TxLink">
            <a:rPr lang="en-US" altLang="en-US" sz="1800" b="1" i="0" u="none" strike="noStrike">
              <a:solidFill>
                <a:schemeClr val="accent3">
                  <a:lumMod val="75000"/>
                </a:schemeClr>
              </a:solidFill>
              <a:latin typeface="Calibri"/>
              <a:cs typeface="Calibri"/>
            </a:rPr>
            <a:pPr algn="ctr"/>
            <a:t>889</a:t>
          </a:fld>
          <a:endParaRPr lang="en-GB" sz="41300" b="1">
            <a:solidFill>
              <a:schemeClr val="accent3">
                <a:lumMod val="75000"/>
              </a:schemeClr>
            </a:solidFill>
            <a:latin typeface="+mn-lt"/>
          </a:endParaRPr>
        </a:p>
      </xdr:txBody>
    </xdr:sp>
    <xdr:clientData/>
  </xdr:twoCellAnchor>
  <xdr:twoCellAnchor editAs="absolute">
    <xdr:from>
      <xdr:col>8</xdr:col>
      <xdr:colOff>819150</xdr:colOff>
      <xdr:row>25</xdr:row>
      <xdr:rowOff>95250</xdr:rowOff>
    </xdr:from>
    <xdr:to>
      <xdr:col>10</xdr:col>
      <xdr:colOff>619125</xdr:colOff>
      <xdr:row>27</xdr:row>
      <xdr:rowOff>156437</xdr:rowOff>
    </xdr:to>
    <xdr:sp macro="" textlink="'데이터 통계'!H44">
      <xdr:nvSpPr>
        <xdr:cNvPr id="101" name="TextBox 100">
          <a:extLst>
            <a:ext uri="{FF2B5EF4-FFF2-40B4-BE49-F238E27FC236}">
              <a16:creationId xmlns:a16="http://schemas.microsoft.com/office/drawing/2014/main" id="{2BFC666F-66CA-4F7E-A02C-13ACB57F3760}"/>
            </a:ext>
          </a:extLst>
        </xdr:cNvPr>
        <xdr:cNvSpPr txBox="1"/>
      </xdr:nvSpPr>
      <xdr:spPr>
        <a:xfrm>
          <a:off x="8896350" y="6048375"/>
          <a:ext cx="1533525" cy="413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2A412225-8EB5-405D-83CA-E775AF23EC2D}" type="TxLink">
            <a:rPr lang="en-US" altLang="en-US" sz="1800" b="1" i="0" u="none" strike="noStrike">
              <a:solidFill>
                <a:schemeClr val="accent4"/>
              </a:solidFill>
              <a:latin typeface="Calibri"/>
              <a:cs typeface="Calibri"/>
            </a:rPr>
            <a:pPr algn="ctr"/>
            <a:t>528</a:t>
          </a:fld>
          <a:endParaRPr lang="en-GB" sz="41300" b="1">
            <a:solidFill>
              <a:schemeClr val="accent4"/>
            </a:solidFill>
            <a:latin typeface="+mn-lt"/>
          </a:endParaRPr>
        </a:p>
      </xdr:txBody>
    </xdr:sp>
    <xdr:clientData/>
  </xdr:twoCellAnchor>
  <xdr:twoCellAnchor editAs="absolute">
    <xdr:from>
      <xdr:col>11</xdr:col>
      <xdr:colOff>190500</xdr:colOff>
      <xdr:row>25</xdr:row>
      <xdr:rowOff>76200</xdr:rowOff>
    </xdr:from>
    <xdr:to>
      <xdr:col>12</xdr:col>
      <xdr:colOff>857250</xdr:colOff>
      <xdr:row>27</xdr:row>
      <xdr:rowOff>137387</xdr:rowOff>
    </xdr:to>
    <xdr:sp macro="" textlink="'데이터 통계'!I44">
      <xdr:nvSpPr>
        <xdr:cNvPr id="102" name="TextBox 101">
          <a:extLst>
            <a:ext uri="{FF2B5EF4-FFF2-40B4-BE49-F238E27FC236}">
              <a16:creationId xmlns:a16="http://schemas.microsoft.com/office/drawing/2014/main" id="{2F7F9BDD-1364-437E-914A-62C3494112CD}"/>
            </a:ext>
          </a:extLst>
        </xdr:cNvPr>
        <xdr:cNvSpPr txBox="1"/>
      </xdr:nvSpPr>
      <xdr:spPr>
        <a:xfrm>
          <a:off x="10868025" y="6029325"/>
          <a:ext cx="1533525" cy="413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69214916-C415-4C0A-9171-D19C1A1CC4FC}" type="TxLink">
            <a:rPr lang="en-US" altLang="en-US" sz="1800" b="1" i="0" u="none" strike="noStrike">
              <a:solidFill>
                <a:schemeClr val="accent5"/>
              </a:solidFill>
              <a:latin typeface="Calibri"/>
              <a:cs typeface="Calibri"/>
            </a:rPr>
            <a:pPr algn="ctr"/>
            <a:t>421</a:t>
          </a:fld>
          <a:endParaRPr lang="en-GB" sz="41300" b="1">
            <a:solidFill>
              <a:schemeClr val="accent5"/>
            </a:solidFill>
            <a:latin typeface="+mn-lt"/>
          </a:endParaRPr>
        </a:p>
      </xdr:txBody>
    </xdr:sp>
    <xdr:clientData/>
  </xdr:twoCellAnchor>
  <xdr:twoCellAnchor editAs="absolute">
    <xdr:from>
      <xdr:col>12</xdr:col>
      <xdr:colOff>9525</xdr:colOff>
      <xdr:row>1</xdr:row>
      <xdr:rowOff>161925</xdr:rowOff>
    </xdr:from>
    <xdr:to>
      <xdr:col>12</xdr:col>
      <xdr:colOff>750047</xdr:colOff>
      <xdr:row>1</xdr:row>
      <xdr:rowOff>504825</xdr:rowOff>
    </xdr:to>
    <xdr:pic>
      <xdr:nvPicPr>
        <xdr:cNvPr id="18" name="그림 17" descr="회색로고.png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15737B5-8FB8-439C-A579-B0C0787DE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1239500" y="304800"/>
          <a:ext cx="788147" cy="3429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209550</xdr:colOff>
      <xdr:row>1</xdr:row>
      <xdr:rowOff>142875</xdr:rowOff>
    </xdr:from>
    <xdr:to>
      <xdr:col>10</xdr:col>
      <xdr:colOff>950072</xdr:colOff>
      <xdr:row>1</xdr:row>
      <xdr:rowOff>485775</xdr:rowOff>
    </xdr:to>
    <xdr:pic>
      <xdr:nvPicPr>
        <xdr:cNvPr id="5" name="그림 4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462C1F-4B92-4328-9FFC-9D885BD22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77525" y="285750"/>
          <a:ext cx="740522" cy="3429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2143125</xdr:colOff>
      <xdr:row>1</xdr:row>
      <xdr:rowOff>171450</xdr:rowOff>
    </xdr:from>
    <xdr:to>
      <xdr:col>3</xdr:col>
      <xdr:colOff>2883647</xdr:colOff>
      <xdr:row>1</xdr:row>
      <xdr:rowOff>514350</xdr:rowOff>
    </xdr:to>
    <xdr:pic>
      <xdr:nvPicPr>
        <xdr:cNvPr id="4" name="그림 3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D8FD50-D2D2-4379-B862-E1F688DA0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72075" y="314325"/>
          <a:ext cx="740522" cy="3429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438150</xdr:colOff>
      <xdr:row>1</xdr:row>
      <xdr:rowOff>161925</xdr:rowOff>
    </xdr:from>
    <xdr:to>
      <xdr:col>7</xdr:col>
      <xdr:colOff>1197722</xdr:colOff>
      <xdr:row>1</xdr:row>
      <xdr:rowOff>504825</xdr:rowOff>
    </xdr:to>
    <xdr:pic>
      <xdr:nvPicPr>
        <xdr:cNvPr id="4" name="그림 3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580484-5D8E-4D2B-AAC1-6645495DE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743700" y="304800"/>
          <a:ext cx="759572" cy="342900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590550</xdr:colOff>
      <xdr:row>1</xdr:row>
      <xdr:rowOff>104775</xdr:rowOff>
    </xdr:from>
    <xdr:to>
      <xdr:col>10</xdr:col>
      <xdr:colOff>1350122</xdr:colOff>
      <xdr:row>1</xdr:row>
      <xdr:rowOff>447675</xdr:rowOff>
    </xdr:to>
    <xdr:pic>
      <xdr:nvPicPr>
        <xdr:cNvPr id="4" name="그림 3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97B73D-F67B-4524-8A55-4EC9158E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706600" y="314325"/>
          <a:ext cx="759572" cy="3429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1F17C5-7E61-436D-A96E-642DC7DAB7A7}" name="emailinfo" displayName="emailinfo" ref="B4:K30" totalsRowShown="0" headerRowDxfId="31" dataDxfId="29" headerRowBorderDxfId="30" tableBorderDxfId="28">
  <tableColumns count="10">
    <tableColumn id="1" xr3:uid="{0019F358-AB70-4F49-836C-FA82127D07FD}" name="일자" dataDxfId="27"/>
    <tableColumn id="2" xr3:uid="{906C85DA-45F7-4EA5-BBF8-4EFD99E9AE75}" name="시간" dataDxfId="26"/>
    <tableColumn id="3" xr3:uid="{0B17F598-B17C-498E-B12C-C31E88D9F997}" name="내용" dataDxfId="25"/>
    <tableColumn id="4" xr3:uid="{AEFFBA0A-8FCF-49D3-B6F8-C0120FBE56B8}" name="발송" dataDxfId="24" dataCellStyle="쉼표 [0]"/>
    <tableColumn id="5" xr3:uid="{4B78957F-B3C9-4387-A5F8-418FD842AFB7}" name="오픈수" dataDxfId="23" dataCellStyle="쉼표 [0]"/>
    <tableColumn id="6" xr3:uid="{9881D1DF-B310-4C89-9BA5-49E777B6F616}" name="오픈율" dataDxfId="22">
      <calculatedColumnFormula>F5/E5</calculatedColumnFormula>
    </tableColumn>
    <tableColumn id="7" xr3:uid="{DAED9545-4645-4853-BC48-91BB47985517}" name="클릭수" dataDxfId="21" dataCellStyle="쉼표 [0]"/>
    <tableColumn id="8" xr3:uid="{188E8F7C-C4B3-4280-98A4-79FD5C00969C}" name="클릭율" dataDxfId="20">
      <calculatedColumnFormula>H5/F5</calculatedColumnFormula>
    </tableColumn>
    <tableColumn id="9" xr3:uid="{5BB960F6-B5E9-481E-8170-E874FFA9286C}" name="반송" dataDxfId="19"/>
    <tableColumn id="10" xr3:uid="{C7673C87-C7E7-4DB0-AA80-51EC023C1C0F}" name="구독 취소" dataDxfId="18"/>
  </tableColumns>
  <tableStyleInfo name="표 스타일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118C96-1DBC-4D3F-9597-48B76DAA33D6}" name="Esub" displayName="Esub" ref="B4:D28" totalsRowShown="0" headerRowDxfId="17" dataDxfId="15" headerRowBorderDxfId="16" tableBorderDxfId="14">
  <tableColumns count="3">
    <tableColumn id="1" xr3:uid="{7C1ECFC9-018B-4121-B453-3AD4088ACB13}" name="일자" dataDxfId="13"/>
    <tableColumn id="2" xr3:uid="{F2911F76-D4F2-4D04-9AA5-647763EEEBC5}" name="구독자 수" dataDxfId="12" dataCellStyle="쉼표 [0]"/>
    <tableColumn id="3" xr3:uid="{0CD86992-B1B6-40DA-9AD6-B0830C2E39C5}" name="메모" dataDxfId="11"/>
  </tableColumns>
  <tableStyleInfo name="표 스타일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D278EC-EBEB-4FCA-AB13-916324A966E0}" name="표3" displayName="표3" ref="B4:H28" totalsRowShown="0" headerRowDxfId="10" dataDxfId="8" headerRowBorderDxfId="9" tableBorderDxfId="7" dataCellStyle="쉼표 [0]">
  <tableColumns count="7">
    <tableColumn id="1" xr3:uid="{8D07A7FC-1CE9-41DC-96C7-71169714456E}" name="일자" dataDxfId="6"/>
    <tableColumn id="2" xr3:uid="{1379A38C-8198-406F-AEE0-CF67B0161D79}" name="Direct" dataDxfId="5" dataCellStyle="쉼표 [0]"/>
    <tableColumn id="3" xr3:uid="{BB4C608A-B776-47B2-BAF5-EDB56CB92E84}" name="Organic Search" dataDxfId="4" dataCellStyle="쉼표 [0]"/>
    <tableColumn id="4" xr3:uid="{FA593E9B-BBD2-4C3E-B9AC-FB2B649B10ED}" name="Referral" dataDxfId="3" dataCellStyle="쉼표 [0]"/>
    <tableColumn id="5" xr3:uid="{26785858-9244-4DBA-9764-B3F36780F27E}" name="Paid Search" dataDxfId="2" dataCellStyle="쉼표 [0]"/>
    <tableColumn id="6" xr3:uid="{DCEA0D4B-9A76-4FB3-92BE-71355F1F6085}" name="Etc" dataDxfId="1" dataCellStyle="쉼표 [0]"/>
    <tableColumn id="7" xr3:uid="{0404AEA7-77C8-494F-ADF1-B028487F42EE}" name="Total" dataDxfId="0" dataCellStyle="쉼표 [0]">
      <calculatedColumnFormula>SUM(C5:G5)</calculatedColumnFormula>
    </tableColumn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108">
      <a:dk1>
        <a:srgbClr val="404040"/>
      </a:dk1>
      <a:lt1>
        <a:srgbClr val="FFFFFF"/>
      </a:lt1>
      <a:dk2>
        <a:srgbClr val="A27242"/>
      </a:dk2>
      <a:lt2>
        <a:srgbClr val="F7F1EC"/>
      </a:lt2>
      <a:accent1>
        <a:srgbClr val="838383"/>
      </a:accent1>
      <a:accent2>
        <a:srgbClr val="A0B9D8"/>
      </a:accent2>
      <a:accent3>
        <a:srgbClr val="9AC6A9"/>
      </a:accent3>
      <a:accent4>
        <a:srgbClr val="C00000"/>
      </a:accent4>
      <a:accent5>
        <a:srgbClr val="FFC000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5F11-7950-47AD-83EE-12AB10379AF9}">
  <sheetPr codeName="Sheet5">
    <pageSetUpPr fitToPage="1"/>
  </sheetPr>
  <dimension ref="A1:P40"/>
  <sheetViews>
    <sheetView showGridLines="0" showRowColHeaders="0" tabSelected="1" zoomScaleNormal="100" workbookViewId="0">
      <selection activeCell="B2" sqref="B2:E2"/>
    </sheetView>
  </sheetViews>
  <sheetFormatPr defaultColWidth="15.625" defaultRowHeight="16.5" x14ac:dyDescent="0.3"/>
  <cols>
    <col min="1" max="1" width="2.5" style="14" customWidth="1"/>
    <col min="2" max="3" width="10.625" style="1" customWidth="1"/>
    <col min="4" max="4" width="5.625" style="1" customWidth="1"/>
    <col min="5" max="5" width="10.625" style="1" customWidth="1"/>
    <col min="6" max="6" width="10.625" style="14" customWidth="1"/>
    <col min="7" max="7" width="10.625" style="1" customWidth="1"/>
    <col min="8" max="8" width="40.625" style="1" customWidth="1"/>
    <col min="9" max="13" width="11.375" style="1" customWidth="1"/>
    <col min="14" max="14" width="2.625" style="1" customWidth="1"/>
    <col min="15" max="16384" width="15.625" style="1"/>
  </cols>
  <sheetData>
    <row r="1" spans="2:15" ht="11.25" customHeight="1" x14ac:dyDescent="0.3"/>
    <row r="2" spans="2:15" ht="60" customHeight="1" x14ac:dyDescent="0.3">
      <c r="B2" s="90" t="s">
        <v>40</v>
      </c>
      <c r="C2" s="90"/>
      <c r="D2" s="90"/>
      <c r="E2" s="90"/>
      <c r="F2" s="19"/>
    </row>
    <row r="3" spans="2:15" ht="20.100000000000001" customHeight="1" x14ac:dyDescent="0.3"/>
    <row r="4" spans="2:15" ht="20.100000000000001" customHeight="1" x14ac:dyDescent="0.3">
      <c r="B4" s="94" t="s">
        <v>36</v>
      </c>
      <c r="C4" s="94"/>
      <c r="D4" s="94"/>
      <c r="F4" s="1"/>
      <c r="H4" s="91" t="s">
        <v>48</v>
      </c>
      <c r="I4" s="91"/>
      <c r="J4" s="91"/>
    </row>
    <row r="5" spans="2:15" ht="26.25" customHeight="1" x14ac:dyDescent="0.3">
      <c r="B5" s="95" t="s">
        <v>41</v>
      </c>
      <c r="C5" s="95"/>
      <c r="D5" s="96"/>
      <c r="E5" s="97"/>
      <c r="H5" s="62" t="s">
        <v>2</v>
      </c>
      <c r="I5" s="74" t="s">
        <v>3</v>
      </c>
      <c r="J5" s="74" t="s">
        <v>22</v>
      </c>
      <c r="K5" s="74" t="s">
        <v>4</v>
      </c>
      <c r="L5" s="74" t="s">
        <v>6</v>
      </c>
      <c r="M5" s="63" t="s">
        <v>5</v>
      </c>
      <c r="N5" s="12"/>
    </row>
    <row r="6" spans="2:15" ht="19.149999999999999" customHeight="1" x14ac:dyDescent="0.3">
      <c r="B6" s="98" t="s">
        <v>23</v>
      </c>
      <c r="C6" s="98"/>
      <c r="E6" s="98" t="s">
        <v>24</v>
      </c>
      <c r="F6" s="98"/>
      <c r="H6" s="66" t="str">
        <f>IF(OR('메일 마케팅 데이터'!D9=""),"",'메일 마케팅 데이터'!D9)</f>
        <v>신규 상품 업데이트 뉴스레터</v>
      </c>
      <c r="I6" s="75">
        <f>IF(OR('메일 마케팅 데이터'!E9=""),"",'메일 마케팅 데이터'!E9)</f>
        <v>3200</v>
      </c>
      <c r="J6" s="75">
        <f>IF(OR('메일 마케팅 데이터'!F9=""),"",'메일 마케팅 데이터'!F9)</f>
        <v>2130</v>
      </c>
      <c r="K6" s="75">
        <f>IF(OR('메일 마케팅 데이터'!H9=""),"",'메일 마케팅 데이터'!H9)</f>
        <v>520</v>
      </c>
      <c r="L6" s="75">
        <f>IF(OR('메일 마케팅 데이터'!J9=""),"",'메일 마케팅 데이터'!J9)</f>
        <v>56</v>
      </c>
      <c r="M6" s="67">
        <f>IF(OR('메일 마케팅 데이터'!K9=""),"",'메일 마케팅 데이터'!K9)</f>
        <v>8</v>
      </c>
    </row>
    <row r="7" spans="2:15" x14ac:dyDescent="0.3">
      <c r="B7" s="92">
        <f>'데이터 통계'!C7</f>
        <v>31</v>
      </c>
      <c r="C7" s="92"/>
      <c r="D7" s="17"/>
      <c r="E7" s="92">
        <f>'데이터 통계'!C10</f>
        <v>409</v>
      </c>
      <c r="F7" s="92"/>
      <c r="H7" s="71">
        <f>IF(OR('메일 마케팅 데이터'!B9=""),"",'메일 마케팅 데이터'!B9)</f>
        <v>44947</v>
      </c>
      <c r="I7" s="76"/>
      <c r="J7" s="80">
        <f>IF(OR('메일 마케팅 데이터'!G9=""),"",'메일 마케팅 데이터'!G9)</f>
        <v>0.66562500000000002</v>
      </c>
      <c r="K7" s="81">
        <f>IF(OR('메일 마케팅 데이터'!I9=""),"",'메일 마케팅 데이터'!I9)</f>
        <v>0.24413145539906103</v>
      </c>
      <c r="L7" s="84"/>
      <c r="M7" s="72"/>
      <c r="N7" s="15"/>
    </row>
    <row r="8" spans="2:15" ht="5.45" customHeight="1" x14ac:dyDescent="0.3">
      <c r="H8" s="64"/>
      <c r="I8" s="77"/>
      <c r="J8" s="77"/>
      <c r="K8" s="77"/>
      <c r="L8" s="77"/>
      <c r="M8" s="65"/>
    </row>
    <row r="9" spans="2:15" ht="19.149999999999999" customHeight="1" x14ac:dyDescent="0.3">
      <c r="H9" s="66" t="str">
        <f>IF(OR('메일 마케팅 데이터'!D10=""),"",'메일 마케팅 데이터'!D10)</f>
        <v>주간 선물 증정 이벤트</v>
      </c>
      <c r="I9" s="75">
        <f>IF(OR('메일 마케팅 데이터'!E10=""),"",'메일 마케팅 데이터'!E10)</f>
        <v>3200</v>
      </c>
      <c r="J9" s="75">
        <f>IF(OR('메일 마케팅 데이터'!F10=""),"",'메일 마케팅 데이터'!F10)</f>
        <v>1900</v>
      </c>
      <c r="K9" s="75">
        <f>IF(OR('메일 마케팅 데이터'!H10=""),"",'메일 마케팅 데이터'!H10)</f>
        <v>468</v>
      </c>
      <c r="L9" s="75">
        <f>IF(OR('메일 마케팅 데이터'!J10=""),"",'메일 마케팅 데이터'!J10)</f>
        <v>110</v>
      </c>
      <c r="M9" s="67">
        <f>IF(OR('메일 마케팅 데이터'!K10=""),"",'메일 마케팅 데이터'!K10)</f>
        <v>46</v>
      </c>
    </row>
    <row r="10" spans="2:15" x14ac:dyDescent="0.3">
      <c r="H10" s="71">
        <f>IF(OR('메일 마케팅 데이터'!B10=""),"",'메일 마케팅 데이터'!B10)</f>
        <v>44952</v>
      </c>
      <c r="I10" s="76"/>
      <c r="J10" s="81">
        <f>IF(OR('메일 마케팅 데이터'!G10=""),"",'메일 마케팅 데이터'!G10)</f>
        <v>0.59375</v>
      </c>
      <c r="K10" s="81">
        <f>IF(OR('메일 마케팅 데이터'!I10=""),"",'메일 마케팅 데이터'!I10)</f>
        <v>0.24631578947368421</v>
      </c>
      <c r="L10" s="84"/>
      <c r="M10" s="72"/>
      <c r="N10" s="15"/>
    </row>
    <row r="11" spans="2:15" ht="5.45" customHeight="1" x14ac:dyDescent="0.3">
      <c r="H11" s="64"/>
      <c r="I11" s="77"/>
      <c r="J11" s="77"/>
      <c r="K11" s="77"/>
      <c r="L11" s="77"/>
      <c r="M11" s="65"/>
    </row>
    <row r="12" spans="2:15" ht="19.149999999999999" customHeight="1" x14ac:dyDescent="0.3">
      <c r="H12" s="66" t="str">
        <f>IF(OR('메일 마케팅 데이터'!D11=""),"",'메일 마케팅 데이터'!D11)</f>
        <v>신규 상품 업데이트 뉴스레터</v>
      </c>
      <c r="I12" s="75">
        <f>IF(OR('메일 마케팅 데이터'!E11=""),"",'메일 마케팅 데이터'!E11)</f>
        <v>3500</v>
      </c>
      <c r="J12" s="75">
        <f>IF(OR('메일 마케팅 데이터'!F11=""),"",'메일 마케팅 데이터'!F11)</f>
        <v>2215</v>
      </c>
      <c r="K12" s="75">
        <f>IF(OR('메일 마케팅 데이터'!H11=""),"",'메일 마케팅 데이터'!H11)</f>
        <v>503</v>
      </c>
      <c r="L12" s="75">
        <f>IF(OR('메일 마케팅 데이터'!J11=""),"",'메일 마케팅 데이터'!J11)</f>
        <v>38</v>
      </c>
      <c r="M12" s="67">
        <f>IF(OR('메일 마케팅 데이터'!K11=""),"",'메일 마케팅 데이터'!K11)</f>
        <v>32</v>
      </c>
    </row>
    <row r="13" spans="2:15" x14ac:dyDescent="0.3">
      <c r="H13" s="71">
        <f>IF(OR('메일 마케팅 데이터'!B11=""),"",'메일 마케팅 데이터'!B11)</f>
        <v>44957</v>
      </c>
      <c r="I13" s="76"/>
      <c r="J13" s="80">
        <f>IF(OR('메일 마케팅 데이터'!G11=""),"",'메일 마케팅 데이터'!G11)</f>
        <v>0.6328571428571429</v>
      </c>
      <c r="K13" s="81">
        <f>IF(OR('메일 마케팅 데이터'!I11=""),"",'메일 마케팅 데이터'!I11)</f>
        <v>0.22708803611738149</v>
      </c>
      <c r="L13" s="84"/>
      <c r="M13" s="72"/>
      <c r="N13" s="12"/>
    </row>
    <row r="14" spans="2:15" ht="5.45" customHeight="1" x14ac:dyDescent="0.3">
      <c r="H14" s="64"/>
      <c r="I14" s="77"/>
      <c r="J14" s="77"/>
      <c r="K14" s="77"/>
      <c r="L14" s="77"/>
      <c r="M14" s="65"/>
    </row>
    <row r="15" spans="2:15" ht="19.149999999999999" customHeight="1" x14ac:dyDescent="0.3">
      <c r="H15" s="66" t="str">
        <f>IF(OR('메일 마케팅 데이터'!D12=""),"",'메일 마케팅 데이터'!D12)</f>
        <v>주간 선물 증정 이벤트</v>
      </c>
      <c r="I15" s="75">
        <f>IF(OR('메일 마케팅 데이터'!E12=""),"",'메일 마케팅 데이터'!E12)</f>
        <v>3500</v>
      </c>
      <c r="J15" s="75">
        <f>IF(OR('메일 마케팅 데이터'!F12=""),"",'메일 마케팅 데이터'!F12)</f>
        <v>1689</v>
      </c>
      <c r="K15" s="75">
        <f>IF(OR('메일 마케팅 데이터'!H12=""),"",'메일 마케팅 데이터'!H12)</f>
        <v>405</v>
      </c>
      <c r="L15" s="75">
        <f>IF(OR('메일 마케팅 데이터'!J12=""),"",'메일 마케팅 데이터'!J12)</f>
        <v>26</v>
      </c>
      <c r="M15" s="67">
        <f>IF(OR('메일 마케팅 데이터'!K12=""),"",'메일 마케팅 데이터'!K12)</f>
        <v>35</v>
      </c>
    </row>
    <row r="16" spans="2:15" x14ac:dyDescent="0.3">
      <c r="H16" s="68">
        <f>IF(OR('메일 마케팅 데이터'!B12=""),"",'메일 마케팅 데이터'!B12)</f>
        <v>44962</v>
      </c>
      <c r="I16" s="78"/>
      <c r="J16" s="82">
        <f>IF(OR('메일 마케팅 데이터'!G12=""),"",'메일 마케팅 데이터'!G12)</f>
        <v>0.4825714285714286</v>
      </c>
      <c r="K16" s="83">
        <f>IF(OR('메일 마케팅 데이터'!I12=""),"",'메일 마케팅 데이터'!I12)</f>
        <v>0.23978685612788633</v>
      </c>
      <c r="L16" s="85"/>
      <c r="M16" s="69"/>
      <c r="N16" s="12"/>
      <c r="O16" s="12"/>
    </row>
    <row r="17" spans="2:16" ht="5.45" customHeight="1" x14ac:dyDescent="0.3">
      <c r="H17" s="73"/>
      <c r="I17" s="79"/>
      <c r="J17" s="79"/>
      <c r="K17" s="79"/>
      <c r="L17" s="79"/>
      <c r="M17" s="70"/>
    </row>
    <row r="18" spans="2:16" ht="19.149999999999999" customHeight="1" x14ac:dyDescent="0.3">
      <c r="H18" s="86" t="str">
        <f>IF(OR('메일 마케팅 데이터'!D13=""),"",'메일 마케팅 데이터'!D13)</f>
        <v>무료 배송 이벤트</v>
      </c>
      <c r="I18" s="87">
        <f>IF(OR('메일 마케팅 데이터'!E13=""),"",'메일 마케팅 데이터'!E13)</f>
        <v>4000</v>
      </c>
      <c r="J18" s="87">
        <f>IF(OR('메일 마케팅 데이터'!F13=""),"",'메일 마케팅 데이터'!F13)</f>
        <v>1690</v>
      </c>
      <c r="K18" s="87">
        <f>IF(OR('메일 마케팅 데이터'!H13=""),"",'메일 마케팅 데이터'!H13)</f>
        <v>376</v>
      </c>
      <c r="L18" s="87">
        <f>IF(OR('메일 마케팅 데이터'!J13=""),"",'메일 마케팅 데이터'!J13)</f>
        <v>24</v>
      </c>
      <c r="M18" s="88">
        <f>IF(OR('메일 마케팅 데이터'!K13=""),"",'메일 마케팅 데이터'!K13)</f>
        <v>15</v>
      </c>
    </row>
    <row r="19" spans="2:16" x14ac:dyDescent="0.3">
      <c r="H19" s="68">
        <f>IF(OR('메일 마케팅 데이터'!B13=""),"",'메일 마케팅 데이터'!B13)</f>
        <v>44967</v>
      </c>
      <c r="I19" s="78"/>
      <c r="J19" s="82">
        <f>IF(OR('메일 마케팅 데이터'!G13=""),"",'메일 마케팅 데이터'!G13)</f>
        <v>0.42249999999999999</v>
      </c>
      <c r="K19" s="83">
        <f>IF(OR('메일 마케팅 데이터'!I13=""),"",'메일 마케팅 데이터'!I13)</f>
        <v>0.22248520710059172</v>
      </c>
      <c r="L19" s="85"/>
      <c r="M19" s="69"/>
      <c r="N19" s="12"/>
      <c r="O19" s="12"/>
      <c r="P19" s="12"/>
    </row>
    <row r="20" spans="2:16" ht="5.45" customHeight="1" x14ac:dyDescent="0.3">
      <c r="H20" s="73"/>
      <c r="I20" s="79"/>
      <c r="J20" s="79"/>
      <c r="K20" s="79"/>
      <c r="L20" s="79"/>
      <c r="M20" s="70"/>
    </row>
    <row r="21" spans="2:16" ht="19.149999999999999" customHeight="1" x14ac:dyDescent="0.3">
      <c r="H21" s="66" t="str">
        <f>IF(OR('메일 마케팅 데이터'!D14=""),"",'메일 마케팅 데이터'!D14)</f>
        <v>10% 할인 쿠폰 이벤트</v>
      </c>
      <c r="I21" s="75">
        <f>IF(OR('메일 마케팅 데이터'!E14=""),"",'메일 마케팅 데이터'!E14)</f>
        <v>4500</v>
      </c>
      <c r="J21" s="75">
        <f>IF(OR('메일 마케팅 데이터'!F14=""),"",'메일 마케팅 데이터'!F14)</f>
        <v>2350</v>
      </c>
      <c r="K21" s="75">
        <f>IF(OR('메일 마케팅 데이터'!H14=""),"",'메일 마케팅 데이터'!H14)</f>
        <v>452</v>
      </c>
      <c r="L21" s="75">
        <f>IF(OR('메일 마케팅 데이터'!J14=""),"",'메일 마케팅 데이터'!J14)</f>
        <v>16</v>
      </c>
      <c r="M21" s="67">
        <f>IF(OR('메일 마케팅 데이터'!K14=""),"",'메일 마케팅 데이터'!K14)</f>
        <v>9</v>
      </c>
    </row>
    <row r="22" spans="2:16" ht="15.75" customHeight="1" x14ac:dyDescent="0.3">
      <c r="H22" s="71">
        <f>IF(OR('메일 마케팅 데이터'!B14=""),"",'메일 마케팅 데이터'!B14)</f>
        <v>44972</v>
      </c>
      <c r="I22" s="76"/>
      <c r="J22" s="80">
        <f>IF(OR('메일 마케팅 데이터'!G14=""),"",'메일 마케팅 데이터'!G14)</f>
        <v>0.52222222222222225</v>
      </c>
      <c r="K22" s="81">
        <f>IF(OR('메일 마케팅 데이터'!I14=""),"",'메일 마케팅 데이터'!I14)</f>
        <v>0.19234042553191488</v>
      </c>
      <c r="L22" s="84"/>
      <c r="M22" s="72"/>
      <c r="N22" s="12"/>
      <c r="P22" s="12"/>
    </row>
    <row r="23" spans="2:16" ht="30" customHeight="1" x14ac:dyDescent="0.3">
      <c r="B23" s="93"/>
      <c r="C23" s="93"/>
      <c r="D23" s="93"/>
    </row>
    <row r="24" spans="2:16" ht="25.15" customHeight="1" x14ac:dyDescent="0.3">
      <c r="B24" s="94" t="s">
        <v>28</v>
      </c>
      <c r="C24" s="94"/>
      <c r="D24" s="94"/>
      <c r="E24" s="94"/>
      <c r="F24" s="94"/>
      <c r="H24" s="91" t="s">
        <v>29</v>
      </c>
      <c r="I24" s="91"/>
      <c r="J24" s="91"/>
      <c r="K24" s="91"/>
      <c r="L24" s="91"/>
    </row>
    <row r="25" spans="2:16" ht="26.25" customHeight="1" x14ac:dyDescent="0.3">
      <c r="B25" s="95" t="s">
        <v>42</v>
      </c>
      <c r="C25" s="95"/>
    </row>
    <row r="26" spans="2:16" ht="9" customHeight="1" x14ac:dyDescent="0.3">
      <c r="B26" s="16"/>
      <c r="C26" s="16"/>
    </row>
    <row r="27" spans="2:16" ht="19.350000000000001" customHeight="1" x14ac:dyDescent="0.3">
      <c r="B27" s="99" t="s">
        <v>23</v>
      </c>
      <c r="C27" s="99"/>
      <c r="E27" s="99" t="s">
        <v>24</v>
      </c>
      <c r="F27" s="99"/>
    </row>
    <row r="28" spans="2:16" ht="15" customHeight="1" x14ac:dyDescent="0.3">
      <c r="B28" s="92">
        <f>'데이터 통계'!F7</f>
        <v>-280</v>
      </c>
      <c r="C28" s="92"/>
      <c r="D28" s="12"/>
      <c r="E28" s="92">
        <f>'데이터 통계'!F10</f>
        <v>-1339</v>
      </c>
      <c r="F28" s="92"/>
    </row>
    <row r="29" spans="2:16" ht="30" customHeight="1" x14ac:dyDescent="0.3"/>
    <row r="30" spans="2:16" ht="30" customHeight="1" x14ac:dyDescent="0.3"/>
    <row r="31" spans="2:16" ht="30" customHeight="1" x14ac:dyDescent="0.3"/>
    <row r="32" spans="2:16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40" ht="13.15" customHeight="1" x14ac:dyDescent="0.3"/>
  </sheetData>
  <mergeCells count="17">
    <mergeCell ref="B25:C25"/>
    <mergeCell ref="B27:C27"/>
    <mergeCell ref="E27:F27"/>
    <mergeCell ref="B28:C28"/>
    <mergeCell ref="E28:F28"/>
    <mergeCell ref="B2:E2"/>
    <mergeCell ref="H24:L24"/>
    <mergeCell ref="B7:C7"/>
    <mergeCell ref="E7:F7"/>
    <mergeCell ref="H4:J4"/>
    <mergeCell ref="B23:D23"/>
    <mergeCell ref="B24:F24"/>
    <mergeCell ref="B4:D4"/>
    <mergeCell ref="B5:C5"/>
    <mergeCell ref="D5:E5"/>
    <mergeCell ref="B6:C6"/>
    <mergeCell ref="E6:F6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79E89-D905-44CA-97E7-1579B0C66CCB}">
  <sheetPr codeName="Sheet1">
    <pageSetUpPr fitToPage="1"/>
  </sheetPr>
  <dimension ref="B1:K30"/>
  <sheetViews>
    <sheetView showGridLines="0" showRowColHeaders="0" zoomScaleNormal="100" workbookViewId="0">
      <selection activeCell="B5" sqref="B5"/>
    </sheetView>
  </sheetViews>
  <sheetFormatPr defaultColWidth="8.875" defaultRowHeight="23.1" customHeight="1" x14ac:dyDescent="0.3"/>
  <cols>
    <col min="1" max="1" width="2.5" style="1" customWidth="1"/>
    <col min="2" max="2" width="14.25" style="1" customWidth="1"/>
    <col min="3" max="3" width="10.625" style="1" customWidth="1"/>
    <col min="4" max="4" width="40.625" style="2" customWidth="1"/>
    <col min="5" max="6" width="9.625" style="1" customWidth="1"/>
    <col min="7" max="7" width="14.125" style="1" customWidth="1"/>
    <col min="8" max="8" width="9.375" style="1" customWidth="1"/>
    <col min="9" max="9" width="13.875" style="1" customWidth="1"/>
    <col min="10" max="10" width="12.75" style="1" customWidth="1"/>
    <col min="11" max="11" width="13.625" style="1" customWidth="1"/>
    <col min="12" max="16384" width="8.875" style="1"/>
  </cols>
  <sheetData>
    <row r="1" spans="2:11" ht="11.25" customHeight="1" x14ac:dyDescent="0.3"/>
    <row r="2" spans="2:11" ht="60" customHeight="1" x14ac:dyDescent="0.3">
      <c r="B2" s="90" t="s">
        <v>37</v>
      </c>
      <c r="C2" s="90"/>
      <c r="D2" s="90"/>
    </row>
    <row r="3" spans="2:11" ht="20.100000000000001" customHeight="1" x14ac:dyDescent="0.3"/>
    <row r="4" spans="2:11" ht="23.1" customHeight="1" x14ac:dyDescent="0.3">
      <c r="B4" s="21" t="s">
        <v>0</v>
      </c>
      <c r="C4" s="21" t="s">
        <v>1</v>
      </c>
      <c r="D4" s="21" t="s">
        <v>2</v>
      </c>
      <c r="E4" s="21" t="s">
        <v>3</v>
      </c>
      <c r="F4" s="21" t="s">
        <v>43</v>
      </c>
      <c r="G4" s="21" t="s">
        <v>45</v>
      </c>
      <c r="H4" s="21" t="s">
        <v>46</v>
      </c>
      <c r="I4" s="21" t="s">
        <v>44</v>
      </c>
      <c r="J4" s="21" t="s">
        <v>6</v>
      </c>
      <c r="K4" s="21" t="s">
        <v>5</v>
      </c>
    </row>
    <row r="5" spans="2:11" ht="23.1" customHeight="1" x14ac:dyDescent="0.3">
      <c r="B5" s="55">
        <v>44927</v>
      </c>
      <c r="C5" s="56">
        <v>0.375</v>
      </c>
      <c r="D5" s="57" t="s">
        <v>7</v>
      </c>
      <c r="E5" s="18">
        <v>3000</v>
      </c>
      <c r="F5" s="18">
        <v>1560</v>
      </c>
      <c r="G5" s="58">
        <f>IFERROR(F5/E5,"")</f>
        <v>0.52</v>
      </c>
      <c r="H5" s="18">
        <v>430</v>
      </c>
      <c r="I5" s="58">
        <f>IFERROR(H5/F5,"")</f>
        <v>0.27564102564102566</v>
      </c>
      <c r="J5" s="12">
        <v>35</v>
      </c>
      <c r="K5" s="12">
        <v>43</v>
      </c>
    </row>
    <row r="6" spans="2:11" ht="23.1" customHeight="1" x14ac:dyDescent="0.3">
      <c r="B6" s="55">
        <f>B5+5</f>
        <v>44932</v>
      </c>
      <c r="C6" s="56">
        <v>0.41666666666666669</v>
      </c>
      <c r="D6" s="57" t="s">
        <v>15</v>
      </c>
      <c r="E6" s="18">
        <v>3000</v>
      </c>
      <c r="F6" s="18">
        <v>2300</v>
      </c>
      <c r="G6" s="58">
        <f t="shared" ref="G6:G30" si="0">IFERROR(F6/E6,"")</f>
        <v>0.76666666666666672</v>
      </c>
      <c r="H6" s="18">
        <v>583</v>
      </c>
      <c r="I6" s="58">
        <f t="shared" ref="I6:I30" si="1">IFERROR(H6/F6,"")</f>
        <v>0.25347826086956521</v>
      </c>
      <c r="J6" s="12">
        <v>108</v>
      </c>
      <c r="K6" s="12">
        <v>5</v>
      </c>
    </row>
    <row r="7" spans="2:11" ht="23.1" customHeight="1" x14ac:dyDescent="0.3">
      <c r="B7" s="55">
        <f t="shared" ref="B7:B14" si="2">B6+5</f>
        <v>44937</v>
      </c>
      <c r="C7" s="56">
        <v>0.375</v>
      </c>
      <c r="D7" s="57" t="s">
        <v>9</v>
      </c>
      <c r="E7" s="18">
        <v>3100</v>
      </c>
      <c r="F7" s="18">
        <v>1300</v>
      </c>
      <c r="G7" s="58">
        <f t="shared" si="0"/>
        <v>0.41935483870967744</v>
      </c>
      <c r="H7" s="18">
        <v>359</v>
      </c>
      <c r="I7" s="58">
        <f t="shared" si="1"/>
        <v>0.27615384615384614</v>
      </c>
      <c r="J7" s="12">
        <v>150</v>
      </c>
      <c r="K7" s="12">
        <v>13</v>
      </c>
    </row>
    <row r="8" spans="2:11" ht="23.1" customHeight="1" x14ac:dyDescent="0.3">
      <c r="B8" s="55">
        <f t="shared" si="2"/>
        <v>44942</v>
      </c>
      <c r="C8" s="56">
        <v>0.41666666666666669</v>
      </c>
      <c r="D8" s="57" t="s">
        <v>8</v>
      </c>
      <c r="E8" s="18">
        <v>3150</v>
      </c>
      <c r="F8" s="18">
        <v>1350</v>
      </c>
      <c r="G8" s="58">
        <f t="shared" si="0"/>
        <v>0.42857142857142855</v>
      </c>
      <c r="H8" s="18">
        <v>376</v>
      </c>
      <c r="I8" s="58">
        <f t="shared" si="1"/>
        <v>0.2785185185185185</v>
      </c>
      <c r="J8" s="12">
        <v>43</v>
      </c>
      <c r="K8" s="12">
        <v>25</v>
      </c>
    </row>
    <row r="9" spans="2:11" ht="23.1" customHeight="1" x14ac:dyDescent="0.3">
      <c r="B9" s="55">
        <f t="shared" si="2"/>
        <v>44947</v>
      </c>
      <c r="C9" s="56">
        <v>0.375</v>
      </c>
      <c r="D9" s="57" t="s">
        <v>11</v>
      </c>
      <c r="E9" s="18">
        <v>3200</v>
      </c>
      <c r="F9" s="18">
        <v>2130</v>
      </c>
      <c r="G9" s="58">
        <f t="shared" si="0"/>
        <v>0.66562500000000002</v>
      </c>
      <c r="H9" s="18">
        <v>520</v>
      </c>
      <c r="I9" s="58">
        <f t="shared" si="1"/>
        <v>0.24413145539906103</v>
      </c>
      <c r="J9" s="12">
        <v>56</v>
      </c>
      <c r="K9" s="12">
        <v>8</v>
      </c>
    </row>
    <row r="10" spans="2:11" ht="23.1" customHeight="1" x14ac:dyDescent="0.3">
      <c r="B10" s="55">
        <f t="shared" si="2"/>
        <v>44952</v>
      </c>
      <c r="C10" s="56">
        <v>0.41666666666666669</v>
      </c>
      <c r="D10" s="57" t="s">
        <v>13</v>
      </c>
      <c r="E10" s="18">
        <v>3200</v>
      </c>
      <c r="F10" s="18">
        <v>1900</v>
      </c>
      <c r="G10" s="58">
        <f t="shared" si="0"/>
        <v>0.59375</v>
      </c>
      <c r="H10" s="18">
        <v>468</v>
      </c>
      <c r="I10" s="58">
        <f t="shared" si="1"/>
        <v>0.24631578947368421</v>
      </c>
      <c r="J10" s="12">
        <v>110</v>
      </c>
      <c r="K10" s="12">
        <v>46</v>
      </c>
    </row>
    <row r="11" spans="2:11" ht="23.1" customHeight="1" x14ac:dyDescent="0.3">
      <c r="B11" s="55">
        <f t="shared" si="2"/>
        <v>44957</v>
      </c>
      <c r="C11" s="56">
        <v>0.375</v>
      </c>
      <c r="D11" s="57" t="s">
        <v>10</v>
      </c>
      <c r="E11" s="18">
        <v>3500</v>
      </c>
      <c r="F11" s="18">
        <v>2215</v>
      </c>
      <c r="G11" s="58">
        <f t="shared" si="0"/>
        <v>0.6328571428571429</v>
      </c>
      <c r="H11" s="18">
        <v>503</v>
      </c>
      <c r="I11" s="58">
        <f t="shared" si="1"/>
        <v>0.22708803611738149</v>
      </c>
      <c r="J11" s="12">
        <v>38</v>
      </c>
      <c r="K11" s="12">
        <v>32</v>
      </c>
    </row>
    <row r="12" spans="2:11" ht="23.1" customHeight="1" x14ac:dyDescent="0.3">
      <c r="B12" s="55">
        <f t="shared" si="2"/>
        <v>44962</v>
      </c>
      <c r="C12" s="56">
        <v>0.41666666666666669</v>
      </c>
      <c r="D12" s="57" t="s">
        <v>12</v>
      </c>
      <c r="E12" s="18">
        <v>3500</v>
      </c>
      <c r="F12" s="18">
        <v>1689</v>
      </c>
      <c r="G12" s="58">
        <f t="shared" si="0"/>
        <v>0.4825714285714286</v>
      </c>
      <c r="H12" s="18">
        <v>405</v>
      </c>
      <c r="I12" s="58">
        <f t="shared" si="1"/>
        <v>0.23978685612788633</v>
      </c>
      <c r="J12" s="12">
        <v>26</v>
      </c>
      <c r="K12" s="12">
        <v>35</v>
      </c>
    </row>
    <row r="13" spans="2:11" ht="23.1" customHeight="1" x14ac:dyDescent="0.3">
      <c r="B13" s="55">
        <f t="shared" si="2"/>
        <v>44967</v>
      </c>
      <c r="C13" s="56">
        <v>0.375</v>
      </c>
      <c r="D13" s="57" t="s">
        <v>8</v>
      </c>
      <c r="E13" s="18">
        <v>4000</v>
      </c>
      <c r="F13" s="18">
        <v>1690</v>
      </c>
      <c r="G13" s="58">
        <f t="shared" si="0"/>
        <v>0.42249999999999999</v>
      </c>
      <c r="H13" s="18">
        <v>376</v>
      </c>
      <c r="I13" s="58">
        <f t="shared" si="1"/>
        <v>0.22248520710059172</v>
      </c>
      <c r="J13" s="12">
        <v>24</v>
      </c>
      <c r="K13" s="12">
        <v>15</v>
      </c>
    </row>
    <row r="14" spans="2:11" ht="23.1" customHeight="1" x14ac:dyDescent="0.3">
      <c r="B14" s="55">
        <f t="shared" si="2"/>
        <v>44972</v>
      </c>
      <c r="C14" s="56">
        <v>0.41666666666666669</v>
      </c>
      <c r="D14" s="57" t="s">
        <v>14</v>
      </c>
      <c r="E14" s="18">
        <v>4500</v>
      </c>
      <c r="F14" s="18">
        <v>2350</v>
      </c>
      <c r="G14" s="58">
        <f t="shared" si="0"/>
        <v>0.52222222222222225</v>
      </c>
      <c r="H14" s="18">
        <v>452</v>
      </c>
      <c r="I14" s="58">
        <f t="shared" si="1"/>
        <v>0.19234042553191488</v>
      </c>
      <c r="J14" s="12">
        <v>16</v>
      </c>
      <c r="K14" s="12">
        <v>9</v>
      </c>
    </row>
    <row r="15" spans="2:11" ht="23.1" customHeight="1" x14ac:dyDescent="0.3">
      <c r="B15" s="54"/>
      <c r="C15" s="59"/>
      <c r="D15" s="60"/>
      <c r="E15" s="6"/>
      <c r="F15" s="6"/>
      <c r="G15" s="61" t="str">
        <f t="shared" si="0"/>
        <v/>
      </c>
      <c r="H15" s="6"/>
      <c r="I15" s="61" t="str">
        <f t="shared" si="1"/>
        <v/>
      </c>
      <c r="J15" s="20"/>
      <c r="K15" s="20"/>
    </row>
    <row r="16" spans="2:11" ht="23.1" customHeight="1" x14ac:dyDescent="0.3">
      <c r="B16" s="54"/>
      <c r="C16" s="59"/>
      <c r="D16" s="60"/>
      <c r="E16" s="6"/>
      <c r="F16" s="6"/>
      <c r="G16" s="61" t="str">
        <f t="shared" si="0"/>
        <v/>
      </c>
      <c r="H16" s="6"/>
      <c r="I16" s="61" t="str">
        <f t="shared" si="1"/>
        <v/>
      </c>
      <c r="J16" s="20"/>
      <c r="K16" s="20"/>
    </row>
    <row r="17" spans="2:11" ht="23.1" customHeight="1" x14ac:dyDescent="0.3">
      <c r="B17" s="54"/>
      <c r="C17" s="59"/>
      <c r="D17" s="60"/>
      <c r="E17" s="6"/>
      <c r="F17" s="6"/>
      <c r="G17" s="61" t="str">
        <f t="shared" si="0"/>
        <v/>
      </c>
      <c r="H17" s="6"/>
      <c r="I17" s="61" t="str">
        <f t="shared" si="1"/>
        <v/>
      </c>
      <c r="J17" s="20"/>
      <c r="K17" s="20"/>
    </row>
    <row r="18" spans="2:11" ht="23.1" customHeight="1" x14ac:dyDescent="0.3">
      <c r="B18" s="54"/>
      <c r="C18" s="59"/>
      <c r="D18" s="60"/>
      <c r="E18" s="6"/>
      <c r="F18" s="6"/>
      <c r="G18" s="61" t="str">
        <f t="shared" si="0"/>
        <v/>
      </c>
      <c r="H18" s="6"/>
      <c r="I18" s="61" t="str">
        <f t="shared" si="1"/>
        <v/>
      </c>
      <c r="J18" s="20"/>
      <c r="K18" s="20"/>
    </row>
    <row r="19" spans="2:11" ht="23.1" customHeight="1" x14ac:dyDescent="0.3">
      <c r="B19" s="54"/>
      <c r="C19" s="59"/>
      <c r="D19" s="60"/>
      <c r="E19" s="6"/>
      <c r="F19" s="6"/>
      <c r="G19" s="61" t="str">
        <f t="shared" si="0"/>
        <v/>
      </c>
      <c r="H19" s="6"/>
      <c r="I19" s="61" t="str">
        <f t="shared" si="1"/>
        <v/>
      </c>
      <c r="J19" s="20"/>
      <c r="K19" s="20"/>
    </row>
    <row r="20" spans="2:11" ht="23.1" customHeight="1" x14ac:dyDescent="0.3">
      <c r="B20" s="54"/>
      <c r="C20" s="59"/>
      <c r="D20" s="60"/>
      <c r="E20" s="6"/>
      <c r="F20" s="6"/>
      <c r="G20" s="61" t="str">
        <f t="shared" si="0"/>
        <v/>
      </c>
      <c r="H20" s="6"/>
      <c r="I20" s="61" t="str">
        <f t="shared" si="1"/>
        <v/>
      </c>
      <c r="J20" s="20"/>
      <c r="K20" s="20"/>
    </row>
    <row r="21" spans="2:11" ht="23.1" customHeight="1" x14ac:dyDescent="0.3">
      <c r="B21" s="54"/>
      <c r="C21" s="59"/>
      <c r="D21" s="60"/>
      <c r="E21" s="6"/>
      <c r="F21" s="6"/>
      <c r="G21" s="61" t="str">
        <f t="shared" si="0"/>
        <v/>
      </c>
      <c r="H21" s="6"/>
      <c r="I21" s="61" t="str">
        <f t="shared" si="1"/>
        <v/>
      </c>
      <c r="J21" s="20"/>
      <c r="K21" s="20"/>
    </row>
    <row r="22" spans="2:11" ht="23.1" customHeight="1" x14ac:dyDescent="0.3">
      <c r="B22" s="54"/>
      <c r="C22" s="59"/>
      <c r="D22" s="60"/>
      <c r="E22" s="6"/>
      <c r="F22" s="6"/>
      <c r="G22" s="61" t="str">
        <f t="shared" si="0"/>
        <v/>
      </c>
      <c r="H22" s="6"/>
      <c r="I22" s="61" t="str">
        <f t="shared" si="1"/>
        <v/>
      </c>
      <c r="J22" s="20"/>
      <c r="K22" s="20"/>
    </row>
    <row r="23" spans="2:11" ht="23.1" customHeight="1" x14ac:dyDescent="0.3">
      <c r="B23" s="54"/>
      <c r="C23" s="59"/>
      <c r="D23" s="60"/>
      <c r="E23" s="6"/>
      <c r="F23" s="6"/>
      <c r="G23" s="61" t="str">
        <f t="shared" si="0"/>
        <v/>
      </c>
      <c r="H23" s="6"/>
      <c r="I23" s="61" t="str">
        <f t="shared" si="1"/>
        <v/>
      </c>
      <c r="J23" s="20"/>
      <c r="K23" s="20"/>
    </row>
    <row r="24" spans="2:11" ht="23.1" customHeight="1" x14ac:dyDescent="0.3">
      <c r="B24" s="54"/>
      <c r="C24" s="59"/>
      <c r="D24" s="60"/>
      <c r="E24" s="6"/>
      <c r="F24" s="6"/>
      <c r="G24" s="61" t="str">
        <f t="shared" si="0"/>
        <v/>
      </c>
      <c r="H24" s="6"/>
      <c r="I24" s="61" t="str">
        <f t="shared" si="1"/>
        <v/>
      </c>
      <c r="J24" s="20"/>
      <c r="K24" s="20"/>
    </row>
    <row r="25" spans="2:11" ht="23.1" customHeight="1" x14ac:dyDescent="0.3">
      <c r="B25" s="54"/>
      <c r="C25" s="59"/>
      <c r="D25" s="60"/>
      <c r="E25" s="6"/>
      <c r="F25" s="6"/>
      <c r="G25" s="61" t="str">
        <f t="shared" si="0"/>
        <v/>
      </c>
      <c r="H25" s="6"/>
      <c r="I25" s="61" t="str">
        <f t="shared" si="1"/>
        <v/>
      </c>
      <c r="J25" s="20"/>
      <c r="K25" s="20"/>
    </row>
    <row r="26" spans="2:11" ht="23.1" customHeight="1" x14ac:dyDescent="0.3">
      <c r="B26" s="54"/>
      <c r="C26" s="59"/>
      <c r="D26" s="60"/>
      <c r="E26" s="6"/>
      <c r="F26" s="6"/>
      <c r="G26" s="61" t="str">
        <f t="shared" si="0"/>
        <v/>
      </c>
      <c r="H26" s="6"/>
      <c r="I26" s="61" t="str">
        <f t="shared" si="1"/>
        <v/>
      </c>
      <c r="J26" s="20"/>
      <c r="K26" s="20"/>
    </row>
    <row r="27" spans="2:11" ht="23.1" customHeight="1" x14ac:dyDescent="0.3">
      <c r="B27" s="54"/>
      <c r="C27" s="59"/>
      <c r="D27" s="60"/>
      <c r="E27" s="6"/>
      <c r="F27" s="6"/>
      <c r="G27" s="61" t="str">
        <f t="shared" si="0"/>
        <v/>
      </c>
      <c r="H27" s="6"/>
      <c r="I27" s="61" t="str">
        <f t="shared" si="1"/>
        <v/>
      </c>
      <c r="J27" s="20"/>
      <c r="K27" s="20"/>
    </row>
    <row r="28" spans="2:11" ht="23.1" customHeight="1" x14ac:dyDescent="0.3">
      <c r="B28" s="54"/>
      <c r="C28" s="59"/>
      <c r="D28" s="60"/>
      <c r="E28" s="6"/>
      <c r="F28" s="6"/>
      <c r="G28" s="61" t="str">
        <f t="shared" si="0"/>
        <v/>
      </c>
      <c r="H28" s="6"/>
      <c r="I28" s="61" t="str">
        <f t="shared" si="1"/>
        <v/>
      </c>
      <c r="J28" s="20"/>
      <c r="K28" s="20"/>
    </row>
    <row r="29" spans="2:11" ht="23.1" customHeight="1" x14ac:dyDescent="0.3">
      <c r="B29" s="54"/>
      <c r="C29" s="59"/>
      <c r="D29" s="60"/>
      <c r="E29" s="6"/>
      <c r="F29" s="6"/>
      <c r="G29" s="61" t="str">
        <f t="shared" si="0"/>
        <v/>
      </c>
      <c r="H29" s="6"/>
      <c r="I29" s="61" t="str">
        <f t="shared" si="1"/>
        <v/>
      </c>
      <c r="J29" s="20"/>
      <c r="K29" s="20"/>
    </row>
    <row r="30" spans="2:11" ht="23.1" customHeight="1" x14ac:dyDescent="0.3">
      <c r="B30" s="54"/>
      <c r="C30" s="59"/>
      <c r="D30" s="60"/>
      <c r="E30" s="6"/>
      <c r="F30" s="6"/>
      <c r="G30" s="61" t="str">
        <f t="shared" si="0"/>
        <v/>
      </c>
      <c r="H30" s="6"/>
      <c r="I30" s="61" t="str">
        <f t="shared" si="1"/>
        <v/>
      </c>
      <c r="J30" s="20"/>
      <c r="K30" s="20"/>
    </row>
  </sheetData>
  <mergeCells count="1">
    <mergeCell ref="B2:D2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67" orientation="landscape" r:id="rId1"/>
  <ignoredErrors>
    <ignoredError sqref="G15:H30 G5 J15:K19 I6:I30 I5 G6 G7 G8 G9 G10 G11 G12 G13 G14 J21:K30 K20" calculatedColumn="1"/>
  </ignoredError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475AE-E918-46A3-8E7E-14E24581F1E6}">
  <sheetPr codeName="Sheet2">
    <pageSetUpPr fitToPage="1"/>
  </sheetPr>
  <dimension ref="B1:D94"/>
  <sheetViews>
    <sheetView showGridLines="0" showRowColHeaders="0" zoomScaleNormal="100" workbookViewId="0">
      <selection activeCell="B5" sqref="B5"/>
    </sheetView>
  </sheetViews>
  <sheetFormatPr defaultColWidth="8.75" defaultRowHeight="23.1" customHeight="1" x14ac:dyDescent="0.3"/>
  <cols>
    <col min="1" max="1" width="2.5" style="7" customWidth="1"/>
    <col min="2" max="3" width="18.625" style="7" customWidth="1"/>
    <col min="4" max="4" width="38.625" style="7" customWidth="1"/>
    <col min="5" max="16384" width="8.75" style="7"/>
  </cols>
  <sheetData>
    <row r="1" spans="2:4" ht="11.25" customHeight="1" x14ac:dyDescent="0.3"/>
    <row r="2" spans="2:4" ht="60" customHeight="1" x14ac:dyDescent="0.3">
      <c r="B2" s="90" t="s">
        <v>39</v>
      </c>
      <c r="C2" s="90"/>
      <c r="D2" s="8"/>
    </row>
    <row r="3" spans="2:4" ht="20.100000000000001" customHeight="1" x14ac:dyDescent="0.3"/>
    <row r="4" spans="2:4" ht="23.1" customHeight="1" x14ac:dyDescent="0.3">
      <c r="B4" s="21" t="s">
        <v>0</v>
      </c>
      <c r="C4" s="21" t="s">
        <v>50</v>
      </c>
      <c r="D4" s="21" t="s">
        <v>16</v>
      </c>
    </row>
    <row r="5" spans="2:4" ht="23.1" customHeight="1" x14ac:dyDescent="0.3">
      <c r="B5" s="55">
        <v>44927</v>
      </c>
      <c r="C5" s="18">
        <v>2500</v>
      </c>
      <c r="D5" s="12"/>
    </row>
    <row r="6" spans="2:4" ht="23.1" customHeight="1" x14ac:dyDescent="0.3">
      <c r="B6" s="55">
        <v>44928</v>
      </c>
      <c r="C6" s="18">
        <v>2730</v>
      </c>
      <c r="D6" s="12"/>
    </row>
    <row r="7" spans="2:4" ht="23.1" customHeight="1" x14ac:dyDescent="0.3">
      <c r="B7" s="55">
        <v>44929</v>
      </c>
      <c r="C7" s="18">
        <v>2803</v>
      </c>
      <c r="D7" s="12"/>
    </row>
    <row r="8" spans="2:4" ht="23.1" customHeight="1" x14ac:dyDescent="0.3">
      <c r="B8" s="55">
        <v>44930</v>
      </c>
      <c r="C8" s="18">
        <v>2905</v>
      </c>
      <c r="D8" s="12"/>
    </row>
    <row r="9" spans="2:4" ht="23.1" customHeight="1" x14ac:dyDescent="0.3">
      <c r="B9" s="55">
        <v>44931</v>
      </c>
      <c r="C9" s="18">
        <v>3010</v>
      </c>
      <c r="D9" s="12"/>
    </row>
    <row r="10" spans="2:4" ht="23.1" customHeight="1" x14ac:dyDescent="0.3">
      <c r="B10" s="55">
        <v>44932</v>
      </c>
      <c r="C10" s="18">
        <v>3045</v>
      </c>
      <c r="D10" s="12"/>
    </row>
    <row r="11" spans="2:4" ht="23.1" customHeight="1" x14ac:dyDescent="0.3">
      <c r="B11" s="55">
        <v>44933</v>
      </c>
      <c r="C11" s="18">
        <v>3098</v>
      </c>
      <c r="D11" s="12"/>
    </row>
    <row r="12" spans="2:4" ht="23.1" customHeight="1" x14ac:dyDescent="0.3">
      <c r="B12" s="55">
        <v>44934</v>
      </c>
      <c r="C12" s="18">
        <v>4023</v>
      </c>
      <c r="D12" s="12"/>
    </row>
    <row r="13" spans="2:4" ht="23.1" customHeight="1" x14ac:dyDescent="0.3">
      <c r="B13" s="55">
        <v>44935</v>
      </c>
      <c r="C13" s="18">
        <v>5015</v>
      </c>
      <c r="D13" s="12"/>
    </row>
    <row r="14" spans="2:4" ht="23.1" customHeight="1" x14ac:dyDescent="0.3">
      <c r="B14" s="55">
        <v>44936</v>
      </c>
      <c r="C14" s="18">
        <v>5067</v>
      </c>
      <c r="D14" s="12"/>
    </row>
    <row r="15" spans="2:4" ht="23.1" customHeight="1" x14ac:dyDescent="0.3">
      <c r="B15" s="55">
        <v>44937</v>
      </c>
      <c r="C15" s="18">
        <v>5069</v>
      </c>
      <c r="D15" s="12"/>
    </row>
    <row r="16" spans="2:4" ht="23.1" customHeight="1" x14ac:dyDescent="0.3">
      <c r="B16" s="55">
        <v>44938</v>
      </c>
      <c r="C16" s="18">
        <v>5130</v>
      </c>
      <c r="D16" s="12"/>
    </row>
    <row r="17" spans="2:4" ht="23.1" customHeight="1" x14ac:dyDescent="0.3">
      <c r="B17" s="55">
        <v>44939</v>
      </c>
      <c r="C17" s="18">
        <v>5230</v>
      </c>
      <c r="D17" s="12"/>
    </row>
    <row r="18" spans="2:4" ht="23.1" customHeight="1" x14ac:dyDescent="0.3">
      <c r="B18" s="55">
        <v>44940</v>
      </c>
      <c r="C18" s="18">
        <v>5235</v>
      </c>
      <c r="D18" s="12"/>
    </row>
    <row r="19" spans="2:4" ht="23.1" customHeight="1" x14ac:dyDescent="0.3">
      <c r="B19" s="55">
        <v>44941</v>
      </c>
      <c r="C19" s="18">
        <v>5360</v>
      </c>
      <c r="D19" s="12"/>
    </row>
    <row r="20" spans="2:4" ht="23.1" customHeight="1" x14ac:dyDescent="0.3">
      <c r="B20" s="55">
        <v>44942</v>
      </c>
      <c r="C20" s="18">
        <v>5530</v>
      </c>
      <c r="D20" s="12"/>
    </row>
    <row r="21" spans="2:4" ht="23.1" customHeight="1" x14ac:dyDescent="0.3">
      <c r="B21" s="55">
        <v>44943</v>
      </c>
      <c r="C21" s="18">
        <v>5678</v>
      </c>
      <c r="D21" s="12"/>
    </row>
    <row r="22" spans="2:4" ht="23.1" customHeight="1" x14ac:dyDescent="0.3">
      <c r="B22" s="55">
        <v>44944</v>
      </c>
      <c r="C22" s="18">
        <v>5765</v>
      </c>
      <c r="D22" s="12"/>
    </row>
    <row r="23" spans="2:4" ht="23.1" customHeight="1" x14ac:dyDescent="0.3">
      <c r="B23" s="55">
        <v>44945</v>
      </c>
      <c r="C23" s="18">
        <v>5985</v>
      </c>
      <c r="D23" s="12"/>
    </row>
    <row r="24" spans="2:4" ht="23.1" customHeight="1" x14ac:dyDescent="0.3">
      <c r="B24" s="55">
        <v>44946</v>
      </c>
      <c r="C24" s="18">
        <v>6085</v>
      </c>
      <c r="D24" s="12"/>
    </row>
    <row r="25" spans="2:4" ht="23.1" customHeight="1" x14ac:dyDescent="0.3">
      <c r="B25" s="55">
        <v>44947</v>
      </c>
      <c r="C25" s="18">
        <v>6012</v>
      </c>
      <c r="D25" s="12"/>
    </row>
    <row r="26" spans="2:4" ht="23.1" customHeight="1" x14ac:dyDescent="0.3">
      <c r="B26" s="55">
        <v>44948</v>
      </c>
      <c r="C26" s="18">
        <v>6035</v>
      </c>
      <c r="D26" s="12"/>
    </row>
    <row r="27" spans="2:4" ht="23.1" customHeight="1" x14ac:dyDescent="0.3">
      <c r="B27" s="55">
        <v>44949</v>
      </c>
      <c r="C27" s="18">
        <v>6056</v>
      </c>
      <c r="D27" s="12"/>
    </row>
    <row r="28" spans="2:4" ht="23.1" customHeight="1" x14ac:dyDescent="0.3">
      <c r="B28" s="55">
        <v>44950</v>
      </c>
      <c r="C28" s="18">
        <v>6087</v>
      </c>
      <c r="D28" s="12"/>
    </row>
    <row r="29" spans="2:4" ht="23.1" customHeight="1" x14ac:dyDescent="0.3">
      <c r="B29" s="3"/>
      <c r="C29" s="4"/>
      <c r="D29" s="5"/>
    </row>
    <row r="30" spans="2:4" ht="23.1" customHeight="1" x14ac:dyDescent="0.3">
      <c r="B30" s="3"/>
      <c r="C30" s="4"/>
      <c r="D30" s="5"/>
    </row>
    <row r="31" spans="2:4" ht="23.1" customHeight="1" x14ac:dyDescent="0.3">
      <c r="B31" s="3"/>
      <c r="C31" s="4"/>
      <c r="D31" s="5"/>
    </row>
    <row r="32" spans="2:4" ht="23.1" customHeight="1" x14ac:dyDescent="0.3">
      <c r="B32" s="3"/>
      <c r="C32" s="4"/>
      <c r="D32" s="5"/>
    </row>
    <row r="33" spans="2:4" ht="23.1" customHeight="1" x14ac:dyDescent="0.3">
      <c r="B33" s="3"/>
      <c r="C33" s="4"/>
      <c r="D33" s="5"/>
    </row>
    <row r="34" spans="2:4" ht="23.1" customHeight="1" x14ac:dyDescent="0.3">
      <c r="B34" s="3"/>
      <c r="C34" s="4"/>
      <c r="D34" s="5"/>
    </row>
    <row r="35" spans="2:4" ht="23.1" customHeight="1" x14ac:dyDescent="0.3">
      <c r="B35" s="3"/>
      <c r="C35" s="4"/>
      <c r="D35" s="5"/>
    </row>
    <row r="36" spans="2:4" ht="23.1" customHeight="1" x14ac:dyDescent="0.3">
      <c r="B36" s="3"/>
      <c r="C36" s="9"/>
    </row>
    <row r="37" spans="2:4" ht="23.1" customHeight="1" x14ac:dyDescent="0.3">
      <c r="B37" s="3"/>
      <c r="C37" s="9"/>
    </row>
    <row r="38" spans="2:4" ht="23.1" customHeight="1" x14ac:dyDescent="0.3">
      <c r="B38" s="3"/>
      <c r="C38" s="9"/>
    </row>
    <row r="39" spans="2:4" ht="23.1" customHeight="1" x14ac:dyDescent="0.3">
      <c r="B39" s="3"/>
      <c r="C39" s="9"/>
    </row>
    <row r="40" spans="2:4" ht="23.1" customHeight="1" x14ac:dyDescent="0.3">
      <c r="B40" s="3"/>
      <c r="C40" s="9"/>
    </row>
    <row r="41" spans="2:4" ht="23.1" customHeight="1" x14ac:dyDescent="0.3">
      <c r="B41" s="3"/>
      <c r="C41" s="9"/>
    </row>
    <row r="42" spans="2:4" ht="23.1" customHeight="1" x14ac:dyDescent="0.3">
      <c r="B42" s="3"/>
      <c r="C42" s="9"/>
    </row>
    <row r="43" spans="2:4" ht="23.1" customHeight="1" x14ac:dyDescent="0.3">
      <c r="B43" s="3"/>
      <c r="C43" s="9"/>
    </row>
    <row r="44" spans="2:4" ht="23.1" customHeight="1" x14ac:dyDescent="0.3">
      <c r="B44" s="3"/>
      <c r="C44" s="9"/>
    </row>
    <row r="45" spans="2:4" ht="23.1" customHeight="1" x14ac:dyDescent="0.3">
      <c r="B45" s="3"/>
      <c r="C45" s="9"/>
    </row>
    <row r="46" spans="2:4" ht="23.1" customHeight="1" x14ac:dyDescent="0.3">
      <c r="B46" s="3"/>
      <c r="C46" s="9"/>
    </row>
    <row r="47" spans="2:4" ht="23.1" customHeight="1" x14ac:dyDescent="0.3">
      <c r="B47" s="3"/>
      <c r="C47" s="9"/>
    </row>
    <row r="48" spans="2:4" ht="23.1" customHeight="1" x14ac:dyDescent="0.3">
      <c r="B48" s="3"/>
      <c r="C48" s="9"/>
    </row>
    <row r="49" spans="2:3" ht="23.1" customHeight="1" x14ac:dyDescent="0.3">
      <c r="B49" s="3"/>
      <c r="C49" s="9"/>
    </row>
    <row r="50" spans="2:3" ht="23.1" customHeight="1" x14ac:dyDescent="0.3">
      <c r="B50" s="3"/>
      <c r="C50" s="9"/>
    </row>
    <row r="51" spans="2:3" ht="23.1" customHeight="1" x14ac:dyDescent="0.3">
      <c r="B51" s="3"/>
      <c r="C51" s="9"/>
    </row>
    <row r="52" spans="2:3" ht="23.1" customHeight="1" x14ac:dyDescent="0.3">
      <c r="B52" s="3"/>
      <c r="C52" s="9"/>
    </row>
    <row r="53" spans="2:3" ht="23.1" customHeight="1" x14ac:dyDescent="0.3">
      <c r="B53" s="3"/>
      <c r="C53" s="9"/>
    </row>
    <row r="54" spans="2:3" ht="23.1" customHeight="1" x14ac:dyDescent="0.3">
      <c r="B54" s="3"/>
      <c r="C54" s="9"/>
    </row>
    <row r="55" spans="2:3" ht="23.1" customHeight="1" x14ac:dyDescent="0.3">
      <c r="B55" s="3"/>
      <c r="C55" s="9"/>
    </row>
    <row r="56" spans="2:3" ht="23.1" customHeight="1" x14ac:dyDescent="0.3">
      <c r="B56" s="3"/>
      <c r="C56" s="9"/>
    </row>
    <row r="57" spans="2:3" ht="23.1" customHeight="1" x14ac:dyDescent="0.3">
      <c r="B57" s="3"/>
      <c r="C57" s="9"/>
    </row>
    <row r="58" spans="2:3" ht="23.1" customHeight="1" x14ac:dyDescent="0.3">
      <c r="B58" s="3"/>
      <c r="C58" s="9"/>
    </row>
    <row r="59" spans="2:3" ht="23.1" customHeight="1" x14ac:dyDescent="0.3">
      <c r="B59" s="3"/>
      <c r="C59" s="9"/>
    </row>
    <row r="60" spans="2:3" ht="23.1" customHeight="1" x14ac:dyDescent="0.3">
      <c r="B60" s="3"/>
      <c r="C60" s="9"/>
    </row>
    <row r="61" spans="2:3" ht="23.1" customHeight="1" x14ac:dyDescent="0.3">
      <c r="B61" s="3"/>
      <c r="C61" s="9"/>
    </row>
    <row r="62" spans="2:3" ht="23.1" customHeight="1" x14ac:dyDescent="0.3">
      <c r="B62" s="3"/>
      <c r="C62" s="9"/>
    </row>
    <row r="63" spans="2:3" ht="23.1" customHeight="1" x14ac:dyDescent="0.3">
      <c r="B63" s="3"/>
      <c r="C63" s="9"/>
    </row>
    <row r="64" spans="2:3" ht="23.1" customHeight="1" x14ac:dyDescent="0.3">
      <c r="B64" s="3"/>
      <c r="C64" s="9"/>
    </row>
    <row r="65" spans="2:3" ht="23.1" customHeight="1" x14ac:dyDescent="0.3">
      <c r="B65" s="3"/>
      <c r="C65" s="9"/>
    </row>
    <row r="66" spans="2:3" ht="23.1" customHeight="1" x14ac:dyDescent="0.3">
      <c r="B66" s="3"/>
      <c r="C66" s="9"/>
    </row>
    <row r="67" spans="2:3" ht="23.1" customHeight="1" x14ac:dyDescent="0.3">
      <c r="B67" s="3"/>
      <c r="C67" s="9"/>
    </row>
    <row r="68" spans="2:3" ht="23.1" customHeight="1" x14ac:dyDescent="0.3">
      <c r="B68" s="3"/>
      <c r="C68" s="9"/>
    </row>
    <row r="69" spans="2:3" ht="23.1" customHeight="1" x14ac:dyDescent="0.3">
      <c r="B69" s="3"/>
      <c r="C69" s="9"/>
    </row>
    <row r="70" spans="2:3" ht="23.1" customHeight="1" x14ac:dyDescent="0.3">
      <c r="B70" s="3"/>
      <c r="C70" s="9"/>
    </row>
    <row r="71" spans="2:3" ht="23.1" customHeight="1" x14ac:dyDescent="0.3">
      <c r="B71" s="3"/>
      <c r="C71" s="9"/>
    </row>
    <row r="72" spans="2:3" ht="23.1" customHeight="1" x14ac:dyDescent="0.3">
      <c r="B72" s="3"/>
      <c r="C72" s="9"/>
    </row>
    <row r="73" spans="2:3" ht="23.1" customHeight="1" x14ac:dyDescent="0.3">
      <c r="B73" s="3"/>
      <c r="C73" s="9"/>
    </row>
    <row r="74" spans="2:3" ht="23.1" customHeight="1" x14ac:dyDescent="0.3">
      <c r="B74" s="3"/>
      <c r="C74" s="9"/>
    </row>
    <row r="75" spans="2:3" ht="23.1" customHeight="1" x14ac:dyDescent="0.3">
      <c r="B75" s="3"/>
      <c r="C75" s="9"/>
    </row>
    <row r="76" spans="2:3" ht="23.1" customHeight="1" x14ac:dyDescent="0.3">
      <c r="B76" s="3"/>
      <c r="C76" s="9"/>
    </row>
    <row r="77" spans="2:3" ht="23.1" customHeight="1" x14ac:dyDescent="0.3">
      <c r="B77" s="3"/>
      <c r="C77" s="9"/>
    </row>
    <row r="78" spans="2:3" ht="23.1" customHeight="1" x14ac:dyDescent="0.3">
      <c r="B78" s="3"/>
      <c r="C78" s="9"/>
    </row>
    <row r="79" spans="2:3" ht="23.1" customHeight="1" x14ac:dyDescent="0.3">
      <c r="B79" s="3"/>
      <c r="C79" s="9"/>
    </row>
    <row r="80" spans="2:3" ht="23.1" customHeight="1" x14ac:dyDescent="0.3">
      <c r="B80" s="3"/>
      <c r="C80" s="9"/>
    </row>
    <row r="81" spans="2:3" ht="23.1" customHeight="1" x14ac:dyDescent="0.3">
      <c r="B81" s="3"/>
      <c r="C81" s="9"/>
    </row>
    <row r="82" spans="2:3" ht="23.1" customHeight="1" x14ac:dyDescent="0.3">
      <c r="B82" s="3"/>
      <c r="C82" s="9"/>
    </row>
    <row r="83" spans="2:3" ht="23.1" customHeight="1" x14ac:dyDescent="0.3">
      <c r="B83" s="3"/>
      <c r="C83" s="9"/>
    </row>
    <row r="84" spans="2:3" ht="23.1" customHeight="1" x14ac:dyDescent="0.3">
      <c r="B84" s="3"/>
      <c r="C84" s="9"/>
    </row>
    <row r="85" spans="2:3" ht="23.1" customHeight="1" x14ac:dyDescent="0.3">
      <c r="B85" s="3"/>
      <c r="C85" s="9"/>
    </row>
    <row r="86" spans="2:3" ht="23.1" customHeight="1" x14ac:dyDescent="0.3">
      <c r="B86" s="3"/>
      <c r="C86" s="9"/>
    </row>
    <row r="87" spans="2:3" ht="23.1" customHeight="1" x14ac:dyDescent="0.3">
      <c r="B87" s="3"/>
      <c r="C87" s="9"/>
    </row>
    <row r="88" spans="2:3" ht="23.1" customHeight="1" x14ac:dyDescent="0.3">
      <c r="B88" s="3"/>
      <c r="C88" s="9"/>
    </row>
    <row r="89" spans="2:3" ht="23.1" customHeight="1" x14ac:dyDescent="0.3">
      <c r="B89" s="3"/>
      <c r="C89" s="9"/>
    </row>
    <row r="90" spans="2:3" ht="23.1" customHeight="1" x14ac:dyDescent="0.3">
      <c r="B90" s="3"/>
      <c r="C90" s="9"/>
    </row>
    <row r="91" spans="2:3" ht="23.1" customHeight="1" x14ac:dyDescent="0.3">
      <c r="B91" s="3"/>
      <c r="C91" s="9"/>
    </row>
    <row r="92" spans="2:3" ht="23.1" customHeight="1" x14ac:dyDescent="0.3">
      <c r="B92" s="3"/>
      <c r="C92" s="9"/>
    </row>
    <row r="93" spans="2:3" ht="23.1" customHeight="1" x14ac:dyDescent="0.3">
      <c r="B93" s="3"/>
      <c r="C93" s="9"/>
    </row>
    <row r="94" spans="2:3" ht="23.1" customHeight="1" x14ac:dyDescent="0.3">
      <c r="B94" s="3"/>
      <c r="C94" s="9"/>
    </row>
  </sheetData>
  <mergeCells count="1">
    <mergeCell ref="B2:C2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A1A3C-BE4C-47B2-9520-B67248D3D71E}">
  <sheetPr codeName="Sheet3">
    <pageSetUpPr fitToPage="1"/>
  </sheetPr>
  <dimension ref="B1:H36"/>
  <sheetViews>
    <sheetView showGridLines="0" showRowColHeaders="0" showZeros="0" zoomScaleNormal="100" workbookViewId="0">
      <selection activeCell="B5" sqref="B5"/>
    </sheetView>
  </sheetViews>
  <sheetFormatPr defaultColWidth="8.75" defaultRowHeight="23.1" customHeight="1" x14ac:dyDescent="0.3"/>
  <cols>
    <col min="1" max="1" width="2.5" style="7" customWidth="1"/>
    <col min="2" max="7" width="13.375" style="7" customWidth="1"/>
    <col min="8" max="8" width="17.375" style="7" customWidth="1"/>
    <col min="9" max="16384" width="8.75" style="7"/>
  </cols>
  <sheetData>
    <row r="1" spans="2:8" ht="11.25" customHeight="1" x14ac:dyDescent="0.3"/>
    <row r="2" spans="2:8" ht="60" customHeight="1" x14ac:dyDescent="0.3">
      <c r="B2" s="100" t="s">
        <v>38</v>
      </c>
      <c r="C2" s="100"/>
      <c r="D2" s="100"/>
    </row>
    <row r="3" spans="2:8" ht="20.100000000000001" customHeight="1" x14ac:dyDescent="0.3"/>
    <row r="4" spans="2:8" ht="23.1" customHeight="1" x14ac:dyDescent="0.3">
      <c r="B4" s="21" t="s">
        <v>0</v>
      </c>
      <c r="C4" s="21" t="s">
        <v>30</v>
      </c>
      <c r="D4" s="21" t="s">
        <v>31</v>
      </c>
      <c r="E4" s="21" t="s">
        <v>32</v>
      </c>
      <c r="F4" s="21" t="s">
        <v>33</v>
      </c>
      <c r="G4" s="21" t="s">
        <v>34</v>
      </c>
      <c r="H4" s="21" t="s">
        <v>35</v>
      </c>
    </row>
    <row r="5" spans="2:8" ht="23.1" customHeight="1" x14ac:dyDescent="0.3">
      <c r="B5" s="55">
        <v>44927</v>
      </c>
      <c r="C5" s="18">
        <v>27</v>
      </c>
      <c r="D5" s="18">
        <v>58</v>
      </c>
      <c r="E5" s="18">
        <v>43</v>
      </c>
      <c r="F5" s="18">
        <v>86</v>
      </c>
      <c r="G5" s="18">
        <v>53</v>
      </c>
      <c r="H5" s="18">
        <f>SUM(C5:G5)</f>
        <v>267</v>
      </c>
    </row>
    <row r="6" spans="2:8" ht="23.1" customHeight="1" x14ac:dyDescent="0.3">
      <c r="B6" s="55">
        <v>44928</v>
      </c>
      <c r="C6" s="18">
        <v>36</v>
      </c>
      <c r="D6" s="18">
        <v>60</v>
      </c>
      <c r="E6" s="18">
        <v>13</v>
      </c>
      <c r="F6" s="18">
        <v>23</v>
      </c>
      <c r="G6" s="18">
        <v>46</v>
      </c>
      <c r="H6" s="18">
        <f t="shared" ref="H6:H36" si="0">SUM(C6:G6)</f>
        <v>178</v>
      </c>
    </row>
    <row r="7" spans="2:8" ht="23.1" customHeight="1" x14ac:dyDescent="0.3">
      <c r="B7" s="55">
        <v>44929</v>
      </c>
      <c r="C7" s="18">
        <v>120</v>
      </c>
      <c r="D7" s="18">
        <v>46</v>
      </c>
      <c r="E7" s="18">
        <v>13</v>
      </c>
      <c r="F7" s="18">
        <v>46</v>
      </c>
      <c r="G7" s="18">
        <v>135</v>
      </c>
      <c r="H7" s="18">
        <f>SUM(C7:G7)</f>
        <v>360</v>
      </c>
    </row>
    <row r="8" spans="2:8" ht="23.1" customHeight="1" x14ac:dyDescent="0.3">
      <c r="B8" s="55">
        <v>44930</v>
      </c>
      <c r="C8" s="18">
        <v>86</v>
      </c>
      <c r="D8" s="18">
        <v>135</v>
      </c>
      <c r="E8" s="18">
        <v>52</v>
      </c>
      <c r="F8" s="18">
        <v>48</v>
      </c>
      <c r="G8" s="18">
        <v>153</v>
      </c>
      <c r="H8" s="18">
        <f t="shared" si="0"/>
        <v>474</v>
      </c>
    </row>
    <row r="9" spans="2:8" ht="23.1" customHeight="1" x14ac:dyDescent="0.3">
      <c r="B9" s="55">
        <v>44931</v>
      </c>
      <c r="C9" s="18">
        <v>76</v>
      </c>
      <c r="D9" s="18">
        <v>128</v>
      </c>
      <c r="E9" s="18">
        <v>31</v>
      </c>
      <c r="F9" s="18">
        <v>34</v>
      </c>
      <c r="G9" s="18">
        <v>137</v>
      </c>
      <c r="H9" s="18">
        <f t="shared" si="0"/>
        <v>406</v>
      </c>
    </row>
    <row r="10" spans="2:8" ht="23.1" customHeight="1" x14ac:dyDescent="0.3">
      <c r="B10" s="55">
        <v>44932</v>
      </c>
      <c r="C10" s="18">
        <v>135</v>
      </c>
      <c r="D10" s="18">
        <v>153</v>
      </c>
      <c r="E10" s="18">
        <v>76</v>
      </c>
      <c r="F10" s="18">
        <v>86</v>
      </c>
      <c r="G10" s="18">
        <v>123</v>
      </c>
      <c r="H10" s="18">
        <f t="shared" si="0"/>
        <v>573</v>
      </c>
    </row>
    <row r="11" spans="2:8" ht="23.1" customHeight="1" x14ac:dyDescent="0.3">
      <c r="B11" s="55">
        <v>44933</v>
      </c>
      <c r="C11" s="18">
        <v>23</v>
      </c>
      <c r="D11" s="18">
        <v>56</v>
      </c>
      <c r="E11" s="18">
        <v>15</v>
      </c>
      <c r="F11" s="18">
        <v>39</v>
      </c>
      <c r="G11" s="18">
        <v>68</v>
      </c>
      <c r="H11" s="18">
        <f t="shared" si="0"/>
        <v>201</v>
      </c>
    </row>
    <row r="12" spans="2:8" ht="23.1" customHeight="1" x14ac:dyDescent="0.3">
      <c r="B12" s="55">
        <v>44934</v>
      </c>
      <c r="C12" s="18">
        <v>68</v>
      </c>
      <c r="D12" s="18">
        <v>86</v>
      </c>
      <c r="E12" s="18">
        <v>132</v>
      </c>
      <c r="F12" s="18">
        <v>16</v>
      </c>
      <c r="G12" s="18">
        <v>53</v>
      </c>
      <c r="H12" s="18">
        <f t="shared" si="0"/>
        <v>355</v>
      </c>
    </row>
    <row r="13" spans="2:8" ht="23.1" customHeight="1" x14ac:dyDescent="0.3">
      <c r="B13" s="55">
        <v>44935</v>
      </c>
      <c r="C13" s="18">
        <v>156</v>
      </c>
      <c r="D13" s="18">
        <v>167</v>
      </c>
      <c r="E13" s="18">
        <v>153</v>
      </c>
      <c r="F13" s="18">
        <v>43</v>
      </c>
      <c r="G13" s="18">
        <v>35</v>
      </c>
      <c r="H13" s="18">
        <f t="shared" si="0"/>
        <v>554</v>
      </c>
    </row>
    <row r="14" spans="2:8" ht="23.1" customHeight="1" x14ac:dyDescent="0.3">
      <c r="B14" s="55"/>
      <c r="C14" s="18"/>
      <c r="D14" s="18"/>
      <c r="E14" s="18"/>
      <c r="F14" s="18"/>
      <c r="G14" s="18"/>
      <c r="H14" s="18">
        <f t="shared" si="0"/>
        <v>0</v>
      </c>
    </row>
    <row r="15" spans="2:8" ht="23.1" customHeight="1" x14ac:dyDescent="0.3">
      <c r="B15" s="55"/>
      <c r="C15" s="18"/>
      <c r="D15" s="18"/>
      <c r="E15" s="18"/>
      <c r="F15" s="18"/>
      <c r="G15" s="18"/>
      <c r="H15" s="18">
        <f t="shared" si="0"/>
        <v>0</v>
      </c>
    </row>
    <row r="16" spans="2:8" ht="23.1" customHeight="1" x14ac:dyDescent="0.3">
      <c r="B16" s="55"/>
      <c r="C16" s="18"/>
      <c r="D16" s="18"/>
      <c r="E16" s="18"/>
      <c r="F16" s="18"/>
      <c r="G16" s="18"/>
      <c r="H16" s="18">
        <f t="shared" si="0"/>
        <v>0</v>
      </c>
    </row>
    <row r="17" spans="2:8" ht="23.1" customHeight="1" x14ac:dyDescent="0.3">
      <c r="B17" s="55"/>
      <c r="C17" s="18"/>
      <c r="D17" s="18"/>
      <c r="E17" s="18"/>
      <c r="F17" s="18"/>
      <c r="G17" s="18"/>
      <c r="H17" s="18">
        <f t="shared" si="0"/>
        <v>0</v>
      </c>
    </row>
    <row r="18" spans="2:8" ht="23.1" customHeight="1" x14ac:dyDescent="0.3">
      <c r="B18" s="55"/>
      <c r="C18" s="18"/>
      <c r="D18" s="18"/>
      <c r="E18" s="18"/>
      <c r="F18" s="18"/>
      <c r="G18" s="18"/>
      <c r="H18" s="18">
        <f t="shared" si="0"/>
        <v>0</v>
      </c>
    </row>
    <row r="19" spans="2:8" ht="23.1" customHeight="1" x14ac:dyDescent="0.3">
      <c r="B19" s="55"/>
      <c r="C19" s="18"/>
      <c r="D19" s="18"/>
      <c r="E19" s="18"/>
      <c r="F19" s="18"/>
      <c r="G19" s="18"/>
      <c r="H19" s="18">
        <f t="shared" si="0"/>
        <v>0</v>
      </c>
    </row>
    <row r="20" spans="2:8" ht="23.1" customHeight="1" x14ac:dyDescent="0.3">
      <c r="B20" s="55"/>
      <c r="C20" s="18"/>
      <c r="D20" s="18"/>
      <c r="E20" s="18"/>
      <c r="F20" s="18"/>
      <c r="G20" s="18"/>
      <c r="H20" s="18">
        <f t="shared" si="0"/>
        <v>0</v>
      </c>
    </row>
    <row r="21" spans="2:8" ht="23.1" customHeight="1" x14ac:dyDescent="0.3">
      <c r="B21" s="55"/>
      <c r="C21" s="18"/>
      <c r="D21" s="18"/>
      <c r="E21" s="18"/>
      <c r="F21" s="18"/>
      <c r="G21" s="18"/>
      <c r="H21" s="18">
        <f t="shared" si="0"/>
        <v>0</v>
      </c>
    </row>
    <row r="22" spans="2:8" ht="23.1" customHeight="1" x14ac:dyDescent="0.3">
      <c r="B22" s="55"/>
      <c r="C22" s="18"/>
      <c r="D22" s="18"/>
      <c r="E22" s="18"/>
      <c r="F22" s="18"/>
      <c r="G22" s="18"/>
      <c r="H22" s="18">
        <f t="shared" si="0"/>
        <v>0</v>
      </c>
    </row>
    <row r="23" spans="2:8" ht="23.1" customHeight="1" x14ac:dyDescent="0.3">
      <c r="B23" s="55"/>
      <c r="C23" s="18"/>
      <c r="D23" s="18"/>
      <c r="E23" s="18"/>
      <c r="F23" s="18"/>
      <c r="G23" s="18"/>
      <c r="H23" s="18">
        <f t="shared" si="0"/>
        <v>0</v>
      </c>
    </row>
    <row r="24" spans="2:8" ht="23.1" customHeight="1" x14ac:dyDescent="0.3">
      <c r="B24" s="55"/>
      <c r="C24" s="18"/>
      <c r="D24" s="18"/>
      <c r="E24" s="18"/>
      <c r="F24" s="18"/>
      <c r="G24" s="18"/>
      <c r="H24" s="18">
        <f t="shared" si="0"/>
        <v>0</v>
      </c>
    </row>
    <row r="25" spans="2:8" ht="23.1" customHeight="1" x14ac:dyDescent="0.3">
      <c r="B25" s="55"/>
      <c r="C25" s="18"/>
      <c r="D25" s="18"/>
      <c r="E25" s="18"/>
      <c r="F25" s="18"/>
      <c r="G25" s="18"/>
      <c r="H25" s="18">
        <f t="shared" si="0"/>
        <v>0</v>
      </c>
    </row>
    <row r="26" spans="2:8" ht="23.1" customHeight="1" x14ac:dyDescent="0.3">
      <c r="B26" s="55"/>
      <c r="C26" s="18"/>
      <c r="D26" s="18"/>
      <c r="E26" s="18"/>
      <c r="F26" s="18"/>
      <c r="G26" s="18"/>
      <c r="H26" s="18">
        <f t="shared" si="0"/>
        <v>0</v>
      </c>
    </row>
    <row r="27" spans="2:8" ht="23.1" customHeight="1" x14ac:dyDescent="0.3">
      <c r="B27" s="55"/>
      <c r="C27" s="18"/>
      <c r="D27" s="18"/>
      <c r="E27" s="18"/>
      <c r="F27" s="18"/>
      <c r="G27" s="18"/>
      <c r="H27" s="18">
        <f t="shared" si="0"/>
        <v>0</v>
      </c>
    </row>
    <row r="28" spans="2:8" ht="23.1" customHeight="1" x14ac:dyDescent="0.3">
      <c r="B28" s="55"/>
      <c r="C28" s="18"/>
      <c r="D28" s="18"/>
      <c r="E28" s="18"/>
      <c r="F28" s="18"/>
      <c r="G28" s="18"/>
      <c r="H28" s="18">
        <f t="shared" si="0"/>
        <v>0</v>
      </c>
    </row>
    <row r="29" spans="2:8" ht="23.1" customHeight="1" x14ac:dyDescent="0.3">
      <c r="B29" s="3"/>
      <c r="C29" s="9"/>
      <c r="D29" s="9"/>
      <c r="E29" s="9"/>
      <c r="F29" s="9"/>
      <c r="G29" s="9"/>
      <c r="H29" s="9">
        <f t="shared" si="0"/>
        <v>0</v>
      </c>
    </row>
    <row r="30" spans="2:8" ht="23.1" customHeight="1" x14ac:dyDescent="0.3">
      <c r="B30" s="3"/>
      <c r="C30" s="9"/>
      <c r="D30" s="9"/>
      <c r="E30" s="9"/>
      <c r="F30" s="9"/>
      <c r="G30" s="9"/>
      <c r="H30" s="9">
        <f t="shared" si="0"/>
        <v>0</v>
      </c>
    </row>
    <row r="31" spans="2:8" ht="23.1" customHeight="1" x14ac:dyDescent="0.3">
      <c r="B31" s="3"/>
      <c r="C31" s="9"/>
      <c r="D31" s="9"/>
      <c r="E31" s="9"/>
      <c r="F31" s="9"/>
      <c r="G31" s="9"/>
      <c r="H31" s="9">
        <f t="shared" si="0"/>
        <v>0</v>
      </c>
    </row>
    <row r="32" spans="2:8" ht="23.1" customHeight="1" x14ac:dyDescent="0.3">
      <c r="B32" s="3"/>
      <c r="C32" s="9"/>
      <c r="D32" s="9"/>
      <c r="E32" s="9"/>
      <c r="F32" s="9"/>
      <c r="G32" s="9"/>
      <c r="H32" s="9">
        <f t="shared" si="0"/>
        <v>0</v>
      </c>
    </row>
    <row r="33" spans="2:8" ht="23.1" customHeight="1" x14ac:dyDescent="0.3">
      <c r="B33" s="3"/>
      <c r="C33" s="9"/>
      <c r="D33" s="9"/>
      <c r="E33" s="9"/>
      <c r="F33" s="9"/>
      <c r="G33" s="9"/>
      <c r="H33" s="9">
        <f t="shared" si="0"/>
        <v>0</v>
      </c>
    </row>
    <row r="34" spans="2:8" ht="23.1" customHeight="1" x14ac:dyDescent="0.3">
      <c r="B34" s="3"/>
      <c r="C34" s="9"/>
      <c r="D34" s="9"/>
      <c r="E34" s="9"/>
      <c r="F34" s="9"/>
      <c r="G34" s="9"/>
      <c r="H34" s="9">
        <f t="shared" si="0"/>
        <v>0</v>
      </c>
    </row>
    <row r="35" spans="2:8" ht="23.1" customHeight="1" x14ac:dyDescent="0.3">
      <c r="B35" s="3"/>
      <c r="C35" s="9"/>
      <c r="D35" s="9"/>
      <c r="E35" s="9"/>
      <c r="F35" s="9"/>
      <c r="G35" s="9"/>
      <c r="H35" s="9">
        <f t="shared" si="0"/>
        <v>0</v>
      </c>
    </row>
    <row r="36" spans="2:8" ht="23.1" customHeight="1" x14ac:dyDescent="0.3">
      <c r="B36" s="3"/>
      <c r="C36" s="9"/>
      <c r="D36" s="9"/>
      <c r="E36" s="9"/>
      <c r="F36" s="9"/>
      <c r="G36" s="9"/>
      <c r="H36" s="9">
        <f t="shared" si="0"/>
        <v>0</v>
      </c>
    </row>
  </sheetData>
  <mergeCells count="1">
    <mergeCell ref="B2:D2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85" orientation="portrait" r:id="rId1"/>
  <ignoredErrors>
    <ignoredError sqref="H5:H7 H8:H13" formulaRange="1"/>
  </ignoredErrors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7148E-7B30-4990-B9C5-ADB675F841E3}">
  <sheetPr codeName="Sheet4">
    <pageSetUpPr fitToPage="1"/>
  </sheetPr>
  <dimension ref="B1:K44"/>
  <sheetViews>
    <sheetView showGridLines="0" showRowColHeaders="0" showZeros="0" zoomScaleNormal="100" workbookViewId="0">
      <selection activeCell="B2" sqref="B2:C2"/>
    </sheetView>
  </sheetViews>
  <sheetFormatPr defaultColWidth="8.875" defaultRowHeight="23.1" customHeight="1" x14ac:dyDescent="0.3"/>
  <cols>
    <col min="1" max="1" width="2.5" style="1" customWidth="1"/>
    <col min="2" max="2" width="20.625" style="1" customWidth="1"/>
    <col min="3" max="3" width="25.625" style="1" customWidth="1"/>
    <col min="4" max="4" width="19.375" style="1" customWidth="1"/>
    <col min="5" max="5" width="24" style="1" customWidth="1"/>
    <col min="6" max="11" width="18.625" style="1" customWidth="1"/>
    <col min="12" max="12" width="8.875" style="1"/>
    <col min="13" max="13" width="22.625" style="1" customWidth="1"/>
    <col min="14" max="14" width="19" style="1" customWidth="1"/>
    <col min="15" max="16384" width="8.875" style="1"/>
  </cols>
  <sheetData>
    <row r="1" spans="2:11" ht="16.5" x14ac:dyDescent="0.3"/>
    <row r="2" spans="2:11" ht="60" customHeight="1" x14ac:dyDescent="0.3">
      <c r="B2" s="90" t="s">
        <v>49</v>
      </c>
      <c r="C2" s="90"/>
    </row>
    <row r="3" spans="2:11" ht="20.100000000000001" customHeight="1" x14ac:dyDescent="0.3">
      <c r="B3" s="10"/>
      <c r="C3" s="10"/>
    </row>
    <row r="4" spans="2:11" ht="24.95" customHeight="1" x14ac:dyDescent="0.3">
      <c r="B4" s="89" t="s">
        <v>41</v>
      </c>
      <c r="C4" s="53">
        <f>INDEX(Esub[],ROWS(Esub[구독자 수]),2)</f>
        <v>6087</v>
      </c>
      <c r="E4" s="89" t="s">
        <v>47</v>
      </c>
      <c r="F4" s="53">
        <f>SUM(K14:K43)</f>
        <v>3368</v>
      </c>
      <c r="J4" s="101" t="s">
        <v>20</v>
      </c>
      <c r="K4" s="102"/>
    </row>
    <row r="5" spans="2:11" ht="9.9499999999999993" customHeight="1" x14ac:dyDescent="0.3">
      <c r="B5" s="22"/>
      <c r="C5" s="23"/>
      <c r="E5" s="32"/>
      <c r="F5" s="33"/>
      <c r="J5" s="103"/>
      <c r="K5" s="104"/>
    </row>
    <row r="6" spans="2:11" ht="21" customHeight="1" x14ac:dyDescent="0.3">
      <c r="B6" s="24" t="s">
        <v>19</v>
      </c>
      <c r="C6" s="25" t="s">
        <v>27</v>
      </c>
      <c r="E6" s="24" t="s">
        <v>17</v>
      </c>
      <c r="F6" s="25" t="s">
        <v>27</v>
      </c>
      <c r="J6" s="34">
        <f>$E$14-6</f>
        <v>44921</v>
      </c>
      <c r="K6" s="35">
        <v>180</v>
      </c>
    </row>
    <row r="7" spans="2:11" ht="21" customHeight="1" x14ac:dyDescent="0.3">
      <c r="B7" s="26">
        <f>INDEX(Esub[],ROWS(Esub[구독자 수])-1,2)</f>
        <v>6056</v>
      </c>
      <c r="C7" s="27">
        <f>C4-B7</f>
        <v>31</v>
      </c>
      <c r="D7" s="11"/>
      <c r="E7" s="26">
        <f>F4-K43+K11</f>
        <v>3648</v>
      </c>
      <c r="F7" s="27">
        <f>F4-E7</f>
        <v>-280</v>
      </c>
      <c r="J7" s="36">
        <f>$E$14-5</f>
        <v>44922</v>
      </c>
      <c r="K7" s="37">
        <v>189</v>
      </c>
    </row>
    <row r="8" spans="2:11" ht="21" customHeight="1" x14ac:dyDescent="0.3">
      <c r="B8" s="28"/>
      <c r="C8" s="29"/>
      <c r="E8" s="28"/>
      <c r="F8" s="29"/>
      <c r="J8" s="36">
        <f>$E$14-4</f>
        <v>44923</v>
      </c>
      <c r="K8" s="37">
        <v>210</v>
      </c>
    </row>
    <row r="9" spans="2:11" ht="21" customHeight="1" x14ac:dyDescent="0.3">
      <c r="B9" s="24" t="s">
        <v>25</v>
      </c>
      <c r="C9" s="25" t="s">
        <v>27</v>
      </c>
      <c r="E9" s="24" t="s">
        <v>26</v>
      </c>
      <c r="F9" s="25" t="s">
        <v>27</v>
      </c>
      <c r="J9" s="36">
        <f>$E$14-3</f>
        <v>44924</v>
      </c>
      <c r="K9" s="37">
        <v>250</v>
      </c>
    </row>
    <row r="10" spans="2:11" ht="21" customHeight="1" x14ac:dyDescent="0.3">
      <c r="B10" s="30">
        <f>INDEX(Esub[],ROWS(Esub[구독자 수])-7,2)</f>
        <v>5678</v>
      </c>
      <c r="C10" s="31">
        <f>C4-B10</f>
        <v>409</v>
      </c>
      <c r="D10" s="11"/>
      <c r="E10" s="30">
        <f>F4-SUM(K37:K43)+SUM(K6:K11)</f>
        <v>4707</v>
      </c>
      <c r="F10" s="31">
        <f>F4-E10</f>
        <v>-1339</v>
      </c>
      <c r="J10" s="36">
        <f>$E$14-2</f>
        <v>44925</v>
      </c>
      <c r="K10" s="37">
        <v>230</v>
      </c>
    </row>
    <row r="11" spans="2:11" ht="21" customHeight="1" x14ac:dyDescent="0.3">
      <c r="J11" s="38">
        <f>$E$14-1</f>
        <v>44926</v>
      </c>
      <c r="K11" s="39">
        <v>280</v>
      </c>
    </row>
    <row r="12" spans="2:11" ht="21" customHeight="1" x14ac:dyDescent="0.3"/>
    <row r="13" spans="2:11" ht="23.1" customHeight="1" x14ac:dyDescent="0.3">
      <c r="B13" s="40" t="s">
        <v>0</v>
      </c>
      <c r="C13" s="41" t="s">
        <v>21</v>
      </c>
      <c r="D13" s="12"/>
      <c r="E13" s="40" t="s">
        <v>0</v>
      </c>
      <c r="F13" s="42" t="s">
        <v>30</v>
      </c>
      <c r="G13" s="42" t="s">
        <v>31</v>
      </c>
      <c r="H13" s="42" t="s">
        <v>32</v>
      </c>
      <c r="I13" s="42" t="s">
        <v>33</v>
      </c>
      <c r="J13" s="42" t="s">
        <v>34</v>
      </c>
      <c r="K13" s="41" t="s">
        <v>35</v>
      </c>
    </row>
    <row r="14" spans="2:11" ht="23.1" customHeight="1" x14ac:dyDescent="0.3">
      <c r="B14" s="43">
        <f>IF(OR('메일 구독자 수'!B5=""),"",'메일 구독자 수'!B5)</f>
        <v>44927</v>
      </c>
      <c r="C14" s="44">
        <f>IF(OR('메일 구독자 수'!C5=""),"",'메일 구독자 수'!C5)</f>
        <v>2500</v>
      </c>
      <c r="D14" s="12"/>
      <c r="E14" s="43">
        <f>IF(OR(GA!B5=""),"",GA!B5)</f>
        <v>44927</v>
      </c>
      <c r="F14" s="47">
        <f>IF(OR(GA!C5=""),"",GA!C5)</f>
        <v>27</v>
      </c>
      <c r="G14" s="47">
        <f>IF(OR(GA!D5=""),"",GA!D5)</f>
        <v>58</v>
      </c>
      <c r="H14" s="47">
        <f>IF(OR(GA!E5=""),"",GA!E5)</f>
        <v>43</v>
      </c>
      <c r="I14" s="47">
        <f>IF(OR(GA!F5=""),"",GA!F5)</f>
        <v>86</v>
      </c>
      <c r="J14" s="47">
        <f>IF(OR(GA!G5=""),"",GA!G5)</f>
        <v>53</v>
      </c>
      <c r="K14" s="44">
        <f>IF(OR(GA!H5=""),"",GA!H5)</f>
        <v>267</v>
      </c>
    </row>
    <row r="15" spans="2:11" ht="23.1" customHeight="1" x14ac:dyDescent="0.3">
      <c r="B15" s="36">
        <f>IF(OR('메일 구독자 수'!B6=""),"",'메일 구독자 수'!B6)</f>
        <v>44928</v>
      </c>
      <c r="C15" s="45">
        <f>IF(OR('메일 구독자 수'!C6=""),"",'메일 구독자 수'!C6)</f>
        <v>2730</v>
      </c>
      <c r="D15" s="12"/>
      <c r="E15" s="36">
        <f>IF(OR(GA!B6=""),"",GA!B6)</f>
        <v>44928</v>
      </c>
      <c r="F15" s="13">
        <f>IF(OR(GA!C6=""),"",GA!C6)</f>
        <v>36</v>
      </c>
      <c r="G15" s="13">
        <f>IF(OR(GA!D6=""),"",GA!D6)</f>
        <v>60</v>
      </c>
      <c r="H15" s="13">
        <f>IF(OR(GA!E6=""),"",GA!E6)</f>
        <v>13</v>
      </c>
      <c r="I15" s="13">
        <f>IF(OR(GA!F6=""),"",GA!F6)</f>
        <v>23</v>
      </c>
      <c r="J15" s="13">
        <f>IF(OR(GA!G6=""),"",GA!G6)</f>
        <v>46</v>
      </c>
      <c r="K15" s="45">
        <f>IF(OR(GA!H6=""),"",GA!H6)</f>
        <v>178</v>
      </c>
    </row>
    <row r="16" spans="2:11" ht="23.1" customHeight="1" x14ac:dyDescent="0.3">
      <c r="B16" s="36">
        <f>IF(OR('메일 구독자 수'!B7=""),"",'메일 구독자 수'!B7)</f>
        <v>44929</v>
      </c>
      <c r="C16" s="45">
        <f>IF(OR('메일 구독자 수'!C7=""),"",'메일 구독자 수'!C7)</f>
        <v>2803</v>
      </c>
      <c r="D16" s="12"/>
      <c r="E16" s="36">
        <f>IF(OR(GA!B7=""),"",GA!B7)</f>
        <v>44929</v>
      </c>
      <c r="F16" s="13">
        <f>IF(OR(GA!C7=""),"",GA!C7)</f>
        <v>120</v>
      </c>
      <c r="G16" s="13">
        <f>IF(OR(GA!D7=""),"",GA!D7)</f>
        <v>46</v>
      </c>
      <c r="H16" s="13">
        <f>IF(OR(GA!E7=""),"",GA!E7)</f>
        <v>13</v>
      </c>
      <c r="I16" s="13">
        <f>IF(OR(GA!F7=""),"",GA!F7)</f>
        <v>46</v>
      </c>
      <c r="J16" s="13">
        <f>IF(OR(GA!G7=""),"",GA!G7)</f>
        <v>135</v>
      </c>
      <c r="K16" s="45">
        <f>IF(OR(GA!H7=""),"",GA!H7)</f>
        <v>360</v>
      </c>
    </row>
    <row r="17" spans="2:11" ht="23.1" customHeight="1" x14ac:dyDescent="0.3">
      <c r="B17" s="36">
        <f>IF(OR('메일 구독자 수'!B8=""),"",'메일 구독자 수'!B8)</f>
        <v>44930</v>
      </c>
      <c r="C17" s="45">
        <f>IF(OR('메일 구독자 수'!C8=""),"",'메일 구독자 수'!C8)</f>
        <v>2905</v>
      </c>
      <c r="D17" s="12"/>
      <c r="E17" s="36">
        <f>IF(OR(GA!B8=""),"",GA!B8)</f>
        <v>44930</v>
      </c>
      <c r="F17" s="13">
        <f>IF(OR(GA!C8=""),"",GA!C8)</f>
        <v>86</v>
      </c>
      <c r="G17" s="13">
        <f>IF(OR(GA!D8=""),"",GA!D8)</f>
        <v>135</v>
      </c>
      <c r="H17" s="13">
        <f>IF(OR(GA!E8=""),"",GA!E8)</f>
        <v>52</v>
      </c>
      <c r="I17" s="13">
        <f>IF(OR(GA!F8=""),"",GA!F8)</f>
        <v>48</v>
      </c>
      <c r="J17" s="13">
        <f>IF(OR(GA!G8=""),"",GA!G8)</f>
        <v>153</v>
      </c>
      <c r="K17" s="45">
        <f>IF(OR(GA!H8=""),"",GA!H8)</f>
        <v>474</v>
      </c>
    </row>
    <row r="18" spans="2:11" ht="23.1" customHeight="1" x14ac:dyDescent="0.3">
      <c r="B18" s="36">
        <f>IF(OR('메일 구독자 수'!B9=""),"",'메일 구독자 수'!B9)</f>
        <v>44931</v>
      </c>
      <c r="C18" s="45">
        <f>IF(OR('메일 구독자 수'!C9=""),"",'메일 구독자 수'!C9)</f>
        <v>3010</v>
      </c>
      <c r="D18" s="12"/>
      <c r="E18" s="36">
        <f>IF(OR(GA!B9=""),"",GA!B9)</f>
        <v>44931</v>
      </c>
      <c r="F18" s="13">
        <f>IF(OR(GA!C9=""),"",GA!C9)</f>
        <v>76</v>
      </c>
      <c r="G18" s="13">
        <f>IF(OR(GA!D9=""),"",GA!D9)</f>
        <v>128</v>
      </c>
      <c r="H18" s="13">
        <f>IF(OR(GA!E9=""),"",GA!E9)</f>
        <v>31</v>
      </c>
      <c r="I18" s="13">
        <f>IF(OR(GA!F9=""),"",GA!F9)</f>
        <v>34</v>
      </c>
      <c r="J18" s="13">
        <f>IF(OR(GA!G9=""),"",GA!G9)</f>
        <v>137</v>
      </c>
      <c r="K18" s="45">
        <f>IF(OR(GA!H9=""),"",GA!H9)</f>
        <v>406</v>
      </c>
    </row>
    <row r="19" spans="2:11" ht="23.1" customHeight="1" x14ac:dyDescent="0.3">
      <c r="B19" s="36">
        <f>IF(OR('메일 구독자 수'!B10=""),"",'메일 구독자 수'!B10)</f>
        <v>44932</v>
      </c>
      <c r="C19" s="45">
        <f>IF(OR('메일 구독자 수'!C10=""),"",'메일 구독자 수'!C10)</f>
        <v>3045</v>
      </c>
      <c r="D19" s="12"/>
      <c r="E19" s="36">
        <f>IF(OR(GA!B10=""),"",GA!B10)</f>
        <v>44932</v>
      </c>
      <c r="F19" s="13">
        <f>IF(OR(GA!C10=""),"",GA!C10)</f>
        <v>135</v>
      </c>
      <c r="G19" s="13">
        <f>IF(OR(GA!D10=""),"",GA!D10)</f>
        <v>153</v>
      </c>
      <c r="H19" s="13">
        <f>IF(OR(GA!E10=""),"",GA!E10)</f>
        <v>76</v>
      </c>
      <c r="I19" s="13">
        <f>IF(OR(GA!F10=""),"",GA!F10)</f>
        <v>86</v>
      </c>
      <c r="J19" s="13">
        <f>IF(OR(GA!G10=""),"",GA!G10)</f>
        <v>123</v>
      </c>
      <c r="K19" s="45">
        <f>IF(OR(GA!H10=""),"",GA!H10)</f>
        <v>573</v>
      </c>
    </row>
    <row r="20" spans="2:11" ht="23.1" customHeight="1" x14ac:dyDescent="0.3">
      <c r="B20" s="36">
        <f>IF(OR('메일 구독자 수'!B11=""),"",'메일 구독자 수'!B11)</f>
        <v>44933</v>
      </c>
      <c r="C20" s="45">
        <f>IF(OR('메일 구독자 수'!C11=""),"",'메일 구독자 수'!C11)</f>
        <v>3098</v>
      </c>
      <c r="D20" s="12"/>
      <c r="E20" s="36">
        <f>IF(OR(GA!B11=""),"",GA!B11)</f>
        <v>44933</v>
      </c>
      <c r="F20" s="13">
        <f>IF(OR(GA!C11=""),"",GA!C11)</f>
        <v>23</v>
      </c>
      <c r="G20" s="13">
        <f>IF(OR(GA!D11=""),"",GA!D11)</f>
        <v>56</v>
      </c>
      <c r="H20" s="13">
        <f>IF(OR(GA!E11=""),"",GA!E11)</f>
        <v>15</v>
      </c>
      <c r="I20" s="13">
        <f>IF(OR(GA!F11=""),"",GA!F11)</f>
        <v>39</v>
      </c>
      <c r="J20" s="13">
        <f>IF(OR(GA!G11=""),"",GA!G11)</f>
        <v>68</v>
      </c>
      <c r="K20" s="45">
        <f>IF(OR(GA!H11=""),"",GA!H11)</f>
        <v>201</v>
      </c>
    </row>
    <row r="21" spans="2:11" ht="23.1" customHeight="1" x14ac:dyDescent="0.3">
      <c r="B21" s="36">
        <f>IF(OR('메일 구독자 수'!B12=""),"",'메일 구독자 수'!B12)</f>
        <v>44934</v>
      </c>
      <c r="C21" s="45">
        <f>IF(OR('메일 구독자 수'!C12=""),"",'메일 구독자 수'!C12)</f>
        <v>4023</v>
      </c>
      <c r="D21" s="12"/>
      <c r="E21" s="36">
        <f>IF(OR(GA!B12=""),"",GA!B12)</f>
        <v>44934</v>
      </c>
      <c r="F21" s="13">
        <f>IF(OR(GA!C12=""),"",GA!C12)</f>
        <v>68</v>
      </c>
      <c r="G21" s="13">
        <f>IF(OR(GA!D12=""),"",GA!D12)</f>
        <v>86</v>
      </c>
      <c r="H21" s="13">
        <f>IF(OR(GA!E12=""),"",GA!E12)</f>
        <v>132</v>
      </c>
      <c r="I21" s="13">
        <f>IF(OR(GA!F12=""),"",GA!F12)</f>
        <v>16</v>
      </c>
      <c r="J21" s="13">
        <f>IF(OR(GA!G12=""),"",GA!G12)</f>
        <v>53</v>
      </c>
      <c r="K21" s="45">
        <f>IF(OR(GA!H12=""),"",GA!H12)</f>
        <v>355</v>
      </c>
    </row>
    <row r="22" spans="2:11" ht="23.1" customHeight="1" x14ac:dyDescent="0.3">
      <c r="B22" s="36">
        <f>IF(OR('메일 구독자 수'!B13=""),"",'메일 구독자 수'!B13)</f>
        <v>44935</v>
      </c>
      <c r="C22" s="45">
        <f>IF(OR('메일 구독자 수'!C13=""),"",'메일 구독자 수'!C13)</f>
        <v>5015</v>
      </c>
      <c r="D22" s="12"/>
      <c r="E22" s="36">
        <f>IF(OR(GA!B13=""),"",GA!B13)</f>
        <v>44935</v>
      </c>
      <c r="F22" s="13">
        <f>IF(OR(GA!C13=""),"",GA!C13)</f>
        <v>156</v>
      </c>
      <c r="G22" s="13">
        <f>IF(OR(GA!D13=""),"",GA!D13)</f>
        <v>167</v>
      </c>
      <c r="H22" s="13">
        <f>IF(OR(GA!E13=""),"",GA!E13)</f>
        <v>153</v>
      </c>
      <c r="I22" s="13">
        <f>IF(OR(GA!F13=""),"",GA!F13)</f>
        <v>43</v>
      </c>
      <c r="J22" s="13">
        <f>IF(OR(GA!G13=""),"",GA!G13)</f>
        <v>35</v>
      </c>
      <c r="K22" s="45">
        <f>IF(OR(GA!H13=""),"",GA!H13)</f>
        <v>554</v>
      </c>
    </row>
    <row r="23" spans="2:11" ht="23.1" customHeight="1" x14ac:dyDescent="0.3">
      <c r="B23" s="36">
        <f>IF(OR('메일 구독자 수'!B14=""),"",'메일 구독자 수'!B14)</f>
        <v>44936</v>
      </c>
      <c r="C23" s="45">
        <f>IF(OR('메일 구독자 수'!C14=""),"",'메일 구독자 수'!C14)</f>
        <v>5067</v>
      </c>
      <c r="D23" s="12"/>
      <c r="E23" s="36" t="str">
        <f>IF(OR(GA!B14=""),"",GA!B14)</f>
        <v/>
      </c>
      <c r="F23" s="13" t="str">
        <f>IF(OR(GA!C14=""),"",GA!C14)</f>
        <v/>
      </c>
      <c r="G23" s="13" t="str">
        <f>IF(OR(GA!D14=""),"",GA!D14)</f>
        <v/>
      </c>
      <c r="H23" s="13" t="str">
        <f>IF(OR(GA!E14=""),"",GA!E14)</f>
        <v/>
      </c>
      <c r="I23" s="13" t="str">
        <f>IF(OR(GA!F14=""),"",GA!F14)</f>
        <v/>
      </c>
      <c r="J23" s="13" t="str">
        <f>IF(OR(GA!G14=""),"",GA!G14)</f>
        <v/>
      </c>
      <c r="K23" s="45">
        <f>IF(OR(GA!H14=""),"",GA!H14)</f>
        <v>0</v>
      </c>
    </row>
    <row r="24" spans="2:11" ht="23.1" customHeight="1" x14ac:dyDescent="0.3">
      <c r="B24" s="36">
        <f>IF(OR('메일 구독자 수'!B15=""),"",'메일 구독자 수'!B15)</f>
        <v>44937</v>
      </c>
      <c r="C24" s="45">
        <f>IF(OR('메일 구독자 수'!C15=""),"",'메일 구독자 수'!C15)</f>
        <v>5069</v>
      </c>
      <c r="D24" s="12"/>
      <c r="E24" s="36" t="str">
        <f>IF(OR(GA!B15=""),"",GA!B15)</f>
        <v/>
      </c>
      <c r="F24" s="13" t="str">
        <f>IF(OR(GA!C15=""),"",GA!C15)</f>
        <v/>
      </c>
      <c r="G24" s="13" t="str">
        <f>IF(OR(GA!D15=""),"",GA!D15)</f>
        <v/>
      </c>
      <c r="H24" s="13" t="str">
        <f>IF(OR(GA!E15=""),"",GA!E15)</f>
        <v/>
      </c>
      <c r="I24" s="13" t="str">
        <f>IF(OR(GA!F15=""),"",GA!F15)</f>
        <v/>
      </c>
      <c r="J24" s="13" t="str">
        <f>IF(OR(GA!G15=""),"",GA!G15)</f>
        <v/>
      </c>
      <c r="K24" s="45">
        <f>IF(OR(GA!H15=""),"",GA!H15)</f>
        <v>0</v>
      </c>
    </row>
    <row r="25" spans="2:11" ht="23.1" customHeight="1" x14ac:dyDescent="0.3">
      <c r="B25" s="36">
        <f>IF(OR('메일 구독자 수'!B16=""),"",'메일 구독자 수'!B16)</f>
        <v>44938</v>
      </c>
      <c r="C25" s="45">
        <f>IF(OR('메일 구독자 수'!C16=""),"",'메일 구독자 수'!C16)</f>
        <v>5130</v>
      </c>
      <c r="D25" s="12"/>
      <c r="E25" s="36" t="str">
        <f>IF(OR(GA!B16=""),"",GA!B16)</f>
        <v/>
      </c>
      <c r="F25" s="13" t="str">
        <f>IF(OR(GA!C16=""),"",GA!C16)</f>
        <v/>
      </c>
      <c r="G25" s="13" t="str">
        <f>IF(OR(GA!D16=""),"",GA!D16)</f>
        <v/>
      </c>
      <c r="H25" s="13" t="str">
        <f>IF(OR(GA!E16=""),"",GA!E16)</f>
        <v/>
      </c>
      <c r="I25" s="13" t="str">
        <f>IF(OR(GA!F16=""),"",GA!F16)</f>
        <v/>
      </c>
      <c r="J25" s="13" t="str">
        <f>IF(OR(GA!G16=""),"",GA!G16)</f>
        <v/>
      </c>
      <c r="K25" s="45">
        <f>IF(OR(GA!H16=""),"",GA!H16)</f>
        <v>0</v>
      </c>
    </row>
    <row r="26" spans="2:11" ht="23.1" customHeight="1" x14ac:dyDescent="0.3">
      <c r="B26" s="36">
        <f>IF(OR('메일 구독자 수'!B17=""),"",'메일 구독자 수'!B17)</f>
        <v>44939</v>
      </c>
      <c r="C26" s="45">
        <f>IF(OR('메일 구독자 수'!C17=""),"",'메일 구독자 수'!C17)</f>
        <v>5230</v>
      </c>
      <c r="D26" s="12"/>
      <c r="E26" s="36" t="str">
        <f>IF(OR(GA!B17=""),"",GA!B17)</f>
        <v/>
      </c>
      <c r="F26" s="13" t="str">
        <f>IF(OR(GA!C17=""),"",GA!C17)</f>
        <v/>
      </c>
      <c r="G26" s="13" t="str">
        <f>IF(OR(GA!D17=""),"",GA!D17)</f>
        <v/>
      </c>
      <c r="H26" s="13" t="str">
        <f>IF(OR(GA!E17=""),"",GA!E17)</f>
        <v/>
      </c>
      <c r="I26" s="13" t="str">
        <f>IF(OR(GA!F17=""),"",GA!F17)</f>
        <v/>
      </c>
      <c r="J26" s="13" t="str">
        <f>IF(OR(GA!G17=""),"",GA!G17)</f>
        <v/>
      </c>
      <c r="K26" s="45">
        <f>IF(OR(GA!H17=""),"",GA!H17)</f>
        <v>0</v>
      </c>
    </row>
    <row r="27" spans="2:11" ht="23.1" customHeight="1" x14ac:dyDescent="0.3">
      <c r="B27" s="36">
        <f>IF(OR('메일 구독자 수'!B18=""),"",'메일 구독자 수'!B18)</f>
        <v>44940</v>
      </c>
      <c r="C27" s="45">
        <f>IF(OR('메일 구독자 수'!C18=""),"",'메일 구독자 수'!C18)</f>
        <v>5235</v>
      </c>
      <c r="D27" s="12"/>
      <c r="E27" s="36" t="str">
        <f>IF(OR(GA!B18=""),"",GA!B18)</f>
        <v/>
      </c>
      <c r="F27" s="13" t="str">
        <f>IF(OR(GA!C18=""),"",GA!C18)</f>
        <v/>
      </c>
      <c r="G27" s="13" t="str">
        <f>IF(OR(GA!D18=""),"",GA!D18)</f>
        <v/>
      </c>
      <c r="H27" s="13" t="str">
        <f>IF(OR(GA!E18=""),"",GA!E18)</f>
        <v/>
      </c>
      <c r="I27" s="13" t="str">
        <f>IF(OR(GA!F18=""),"",GA!F18)</f>
        <v/>
      </c>
      <c r="J27" s="13" t="str">
        <f>IF(OR(GA!G18=""),"",GA!G18)</f>
        <v/>
      </c>
      <c r="K27" s="45">
        <f>IF(OR(GA!H18=""),"",GA!H18)</f>
        <v>0</v>
      </c>
    </row>
    <row r="28" spans="2:11" ht="23.1" customHeight="1" x14ac:dyDescent="0.3">
      <c r="B28" s="36">
        <f>IF(OR('메일 구독자 수'!B19=""),"",'메일 구독자 수'!B19)</f>
        <v>44941</v>
      </c>
      <c r="C28" s="45">
        <f>IF(OR('메일 구독자 수'!C19=""),"",'메일 구독자 수'!C19)</f>
        <v>5360</v>
      </c>
      <c r="D28" s="12"/>
      <c r="E28" s="36" t="str">
        <f>IF(OR(GA!B19=""),"",GA!B19)</f>
        <v/>
      </c>
      <c r="F28" s="13" t="str">
        <f>IF(OR(GA!C19=""),"",GA!C19)</f>
        <v/>
      </c>
      <c r="G28" s="13" t="str">
        <f>IF(OR(GA!D19=""),"",GA!D19)</f>
        <v/>
      </c>
      <c r="H28" s="13" t="str">
        <f>IF(OR(GA!E19=""),"",GA!E19)</f>
        <v/>
      </c>
      <c r="I28" s="13" t="str">
        <f>IF(OR(GA!F19=""),"",GA!F19)</f>
        <v/>
      </c>
      <c r="J28" s="13" t="str">
        <f>IF(OR(GA!G19=""),"",GA!G19)</f>
        <v/>
      </c>
      <c r="K28" s="45">
        <f>IF(OR(GA!H19=""),"",GA!H19)</f>
        <v>0</v>
      </c>
    </row>
    <row r="29" spans="2:11" ht="23.1" customHeight="1" x14ac:dyDescent="0.3">
      <c r="B29" s="36">
        <f>IF(OR('메일 구독자 수'!B20=""),"",'메일 구독자 수'!B20)</f>
        <v>44942</v>
      </c>
      <c r="C29" s="45">
        <f>IF(OR('메일 구독자 수'!C20=""),"",'메일 구독자 수'!C20)</f>
        <v>5530</v>
      </c>
      <c r="D29" s="12"/>
      <c r="E29" s="36" t="str">
        <f>IF(OR(GA!B20=""),"",GA!B20)</f>
        <v/>
      </c>
      <c r="F29" s="13" t="str">
        <f>IF(OR(GA!C20=""),"",GA!C20)</f>
        <v/>
      </c>
      <c r="G29" s="13" t="str">
        <f>IF(OR(GA!D20=""),"",GA!D20)</f>
        <v/>
      </c>
      <c r="H29" s="13" t="str">
        <f>IF(OR(GA!E20=""),"",GA!E20)</f>
        <v/>
      </c>
      <c r="I29" s="13" t="str">
        <f>IF(OR(GA!F20=""),"",GA!F20)</f>
        <v/>
      </c>
      <c r="J29" s="13" t="str">
        <f>IF(OR(GA!G20=""),"",GA!G20)</f>
        <v/>
      </c>
      <c r="K29" s="45">
        <f>IF(OR(GA!H20=""),"",GA!H20)</f>
        <v>0</v>
      </c>
    </row>
    <row r="30" spans="2:11" ht="23.1" customHeight="1" x14ac:dyDescent="0.3">
      <c r="B30" s="36">
        <f>IF(OR('메일 구독자 수'!B21=""),"",'메일 구독자 수'!B21)</f>
        <v>44943</v>
      </c>
      <c r="C30" s="45">
        <f>IF(OR('메일 구독자 수'!C21=""),"",'메일 구독자 수'!C21)</f>
        <v>5678</v>
      </c>
      <c r="D30" s="12"/>
      <c r="E30" s="36" t="str">
        <f>IF(OR(GA!B21=""),"",GA!B21)</f>
        <v/>
      </c>
      <c r="F30" s="13" t="str">
        <f>IF(OR(GA!C21=""),"",GA!C21)</f>
        <v/>
      </c>
      <c r="G30" s="13" t="str">
        <f>IF(OR(GA!D21=""),"",GA!D21)</f>
        <v/>
      </c>
      <c r="H30" s="13" t="str">
        <f>IF(OR(GA!E21=""),"",GA!E21)</f>
        <v/>
      </c>
      <c r="I30" s="13" t="str">
        <f>IF(OR(GA!F21=""),"",GA!F21)</f>
        <v/>
      </c>
      <c r="J30" s="13" t="str">
        <f>IF(OR(GA!G21=""),"",GA!G21)</f>
        <v/>
      </c>
      <c r="K30" s="45">
        <f>IF(OR(GA!H21=""),"",GA!H21)</f>
        <v>0</v>
      </c>
    </row>
    <row r="31" spans="2:11" ht="23.1" customHeight="1" x14ac:dyDescent="0.3">
      <c r="B31" s="36">
        <f>IF(OR('메일 구독자 수'!B22=""),"",'메일 구독자 수'!B22)</f>
        <v>44944</v>
      </c>
      <c r="C31" s="45">
        <f>IF(OR('메일 구독자 수'!C22=""),"",'메일 구독자 수'!C22)</f>
        <v>5765</v>
      </c>
      <c r="D31" s="12"/>
      <c r="E31" s="36" t="str">
        <f>IF(OR(GA!B22=""),"",GA!B22)</f>
        <v/>
      </c>
      <c r="F31" s="13" t="str">
        <f>IF(OR(GA!C22=""),"",GA!C22)</f>
        <v/>
      </c>
      <c r="G31" s="13" t="str">
        <f>IF(OR(GA!D22=""),"",GA!D22)</f>
        <v/>
      </c>
      <c r="H31" s="13" t="str">
        <f>IF(OR(GA!E22=""),"",GA!E22)</f>
        <v/>
      </c>
      <c r="I31" s="13" t="str">
        <f>IF(OR(GA!F22=""),"",GA!F22)</f>
        <v/>
      </c>
      <c r="J31" s="13" t="str">
        <f>IF(OR(GA!G22=""),"",GA!G22)</f>
        <v/>
      </c>
      <c r="K31" s="45">
        <f>IF(OR(GA!H22=""),"",GA!H22)</f>
        <v>0</v>
      </c>
    </row>
    <row r="32" spans="2:11" ht="23.1" customHeight="1" x14ac:dyDescent="0.3">
      <c r="B32" s="36">
        <f>IF(OR('메일 구독자 수'!B23=""),"",'메일 구독자 수'!B23)</f>
        <v>44945</v>
      </c>
      <c r="C32" s="45">
        <f>IF(OR('메일 구독자 수'!C23=""),"",'메일 구독자 수'!C23)</f>
        <v>5985</v>
      </c>
      <c r="D32" s="12"/>
      <c r="E32" s="36" t="str">
        <f>IF(OR(GA!B23=""),"",GA!B23)</f>
        <v/>
      </c>
      <c r="F32" s="13" t="str">
        <f>IF(OR(GA!C23=""),"",GA!C23)</f>
        <v/>
      </c>
      <c r="G32" s="13" t="str">
        <f>IF(OR(GA!D23=""),"",GA!D23)</f>
        <v/>
      </c>
      <c r="H32" s="13" t="str">
        <f>IF(OR(GA!E23=""),"",GA!E23)</f>
        <v/>
      </c>
      <c r="I32" s="13" t="str">
        <f>IF(OR(GA!F23=""),"",GA!F23)</f>
        <v/>
      </c>
      <c r="J32" s="13" t="str">
        <f>IF(OR(GA!G23=""),"",GA!G23)</f>
        <v/>
      </c>
      <c r="K32" s="45">
        <f>IF(OR(GA!H23=""),"",GA!H23)</f>
        <v>0</v>
      </c>
    </row>
    <row r="33" spans="2:11" ht="23.1" customHeight="1" x14ac:dyDescent="0.3">
      <c r="B33" s="36">
        <f>IF(OR('메일 구독자 수'!B24=""),"",'메일 구독자 수'!B24)</f>
        <v>44946</v>
      </c>
      <c r="C33" s="45">
        <f>IF(OR('메일 구독자 수'!C24=""),"",'메일 구독자 수'!C24)</f>
        <v>6085</v>
      </c>
      <c r="D33" s="12"/>
      <c r="E33" s="36" t="str">
        <f>IF(OR(GA!B24=""),"",GA!B24)</f>
        <v/>
      </c>
      <c r="F33" s="13" t="str">
        <f>IF(OR(GA!C24=""),"",GA!C24)</f>
        <v/>
      </c>
      <c r="G33" s="13" t="str">
        <f>IF(OR(GA!D24=""),"",GA!D24)</f>
        <v/>
      </c>
      <c r="H33" s="13" t="str">
        <f>IF(OR(GA!E24=""),"",GA!E24)</f>
        <v/>
      </c>
      <c r="I33" s="13" t="str">
        <f>IF(OR(GA!F24=""),"",GA!F24)</f>
        <v/>
      </c>
      <c r="J33" s="13" t="str">
        <f>IF(OR(GA!G24=""),"",GA!G24)</f>
        <v/>
      </c>
      <c r="K33" s="45">
        <f>IF(OR(GA!H24=""),"",GA!H24)</f>
        <v>0</v>
      </c>
    </row>
    <row r="34" spans="2:11" ht="23.1" customHeight="1" x14ac:dyDescent="0.3">
      <c r="B34" s="36">
        <f>IF(OR('메일 구독자 수'!B25=""),"",'메일 구독자 수'!B25)</f>
        <v>44947</v>
      </c>
      <c r="C34" s="45">
        <f>IF(OR('메일 구독자 수'!C25=""),"",'메일 구독자 수'!C25)</f>
        <v>6012</v>
      </c>
      <c r="D34" s="12"/>
      <c r="E34" s="36" t="str">
        <f>IF(OR(GA!B25=""),"",GA!B25)</f>
        <v/>
      </c>
      <c r="F34" s="13" t="str">
        <f>IF(OR(GA!C25=""),"",GA!C25)</f>
        <v/>
      </c>
      <c r="G34" s="13" t="str">
        <f>IF(OR(GA!D25=""),"",GA!D25)</f>
        <v/>
      </c>
      <c r="H34" s="13" t="str">
        <f>IF(OR(GA!E25=""),"",GA!E25)</f>
        <v/>
      </c>
      <c r="I34" s="13" t="str">
        <f>IF(OR(GA!F25=""),"",GA!F25)</f>
        <v/>
      </c>
      <c r="J34" s="13" t="str">
        <f>IF(OR(GA!G25=""),"",GA!G25)</f>
        <v/>
      </c>
      <c r="K34" s="45">
        <f>IF(OR(GA!H25=""),"",GA!H25)</f>
        <v>0</v>
      </c>
    </row>
    <row r="35" spans="2:11" ht="23.1" customHeight="1" x14ac:dyDescent="0.3">
      <c r="B35" s="36">
        <f>IF(OR('메일 구독자 수'!B26=""),"",'메일 구독자 수'!B26)</f>
        <v>44948</v>
      </c>
      <c r="C35" s="45">
        <f>IF(OR('메일 구독자 수'!C26=""),"",'메일 구독자 수'!C26)</f>
        <v>6035</v>
      </c>
      <c r="D35" s="12"/>
      <c r="E35" s="36" t="str">
        <f>IF(OR(GA!B26=""),"",GA!B26)</f>
        <v/>
      </c>
      <c r="F35" s="13" t="str">
        <f>IF(OR(GA!C26=""),"",GA!C26)</f>
        <v/>
      </c>
      <c r="G35" s="13" t="str">
        <f>IF(OR(GA!D26=""),"",GA!D26)</f>
        <v/>
      </c>
      <c r="H35" s="13" t="str">
        <f>IF(OR(GA!E26=""),"",GA!E26)</f>
        <v/>
      </c>
      <c r="I35" s="13" t="str">
        <f>IF(OR(GA!F26=""),"",GA!F26)</f>
        <v/>
      </c>
      <c r="J35" s="13" t="str">
        <f>IF(OR(GA!G26=""),"",GA!G26)</f>
        <v/>
      </c>
      <c r="K35" s="45">
        <f>IF(OR(GA!H26=""),"",GA!H26)</f>
        <v>0</v>
      </c>
    </row>
    <row r="36" spans="2:11" ht="23.1" customHeight="1" x14ac:dyDescent="0.3">
      <c r="B36" s="36">
        <f>IF(OR('메일 구독자 수'!B27=""),"",'메일 구독자 수'!B27)</f>
        <v>44949</v>
      </c>
      <c r="C36" s="45">
        <f>IF(OR('메일 구독자 수'!C27=""),"",'메일 구독자 수'!C27)</f>
        <v>6056</v>
      </c>
      <c r="D36" s="12"/>
      <c r="E36" s="36" t="str">
        <f>IF(OR(GA!B27=""),"",GA!B27)</f>
        <v/>
      </c>
      <c r="F36" s="13" t="str">
        <f>IF(OR(GA!C27=""),"",GA!C27)</f>
        <v/>
      </c>
      <c r="G36" s="13" t="str">
        <f>IF(OR(GA!D27=""),"",GA!D27)</f>
        <v/>
      </c>
      <c r="H36" s="13" t="str">
        <f>IF(OR(GA!E27=""),"",GA!E27)</f>
        <v/>
      </c>
      <c r="I36" s="13" t="str">
        <f>IF(OR(GA!F27=""),"",GA!F27)</f>
        <v/>
      </c>
      <c r="J36" s="13" t="str">
        <f>IF(OR(GA!G27=""),"",GA!G27)</f>
        <v/>
      </c>
      <c r="K36" s="45">
        <f>IF(OR(GA!H27=""),"",GA!H27)</f>
        <v>0</v>
      </c>
    </row>
    <row r="37" spans="2:11" ht="23.1" customHeight="1" x14ac:dyDescent="0.3">
      <c r="B37" s="36">
        <f>IF(OR('메일 구독자 수'!B28=""),"",'메일 구독자 수'!B28)</f>
        <v>44950</v>
      </c>
      <c r="C37" s="45">
        <f>IF(OR('메일 구독자 수'!C28=""),"",'메일 구독자 수'!C28)</f>
        <v>6087</v>
      </c>
      <c r="D37" s="12"/>
      <c r="E37" s="36" t="str">
        <f>IF(OR(GA!B28=""),"",GA!B28)</f>
        <v/>
      </c>
      <c r="F37" s="13" t="str">
        <f>IF(OR(GA!C28=""),"",GA!C28)</f>
        <v/>
      </c>
      <c r="G37" s="13" t="str">
        <f>IF(OR(GA!D28=""),"",GA!D28)</f>
        <v/>
      </c>
      <c r="H37" s="13" t="str">
        <f>IF(OR(GA!E28=""),"",GA!E28)</f>
        <v/>
      </c>
      <c r="I37" s="13" t="str">
        <f>IF(OR(GA!F28=""),"",GA!F28)</f>
        <v/>
      </c>
      <c r="J37" s="13" t="str">
        <f>IF(OR(GA!G28=""),"",GA!G28)</f>
        <v/>
      </c>
      <c r="K37" s="45">
        <f>IF(OR(GA!H28=""),"",GA!H28)</f>
        <v>0</v>
      </c>
    </row>
    <row r="38" spans="2:11" ht="23.1" customHeight="1" x14ac:dyDescent="0.3">
      <c r="B38" s="36" t="str">
        <f>IF(OR('메일 구독자 수'!B29=""),"",'메일 구독자 수'!B29)</f>
        <v/>
      </c>
      <c r="C38" s="45" t="str">
        <f>IF(OR('메일 구독자 수'!C29=""),"",'메일 구독자 수'!C29)</f>
        <v/>
      </c>
      <c r="D38" s="12"/>
      <c r="E38" s="36" t="str">
        <f>IF(OR(GA!B29=""),"",GA!B29)</f>
        <v/>
      </c>
      <c r="F38" s="13" t="str">
        <f>IF(OR(GA!C29=""),"",GA!C29)</f>
        <v/>
      </c>
      <c r="G38" s="13" t="str">
        <f>IF(OR(GA!D29=""),"",GA!D29)</f>
        <v/>
      </c>
      <c r="H38" s="13" t="str">
        <f>IF(OR(GA!E29=""),"",GA!E29)</f>
        <v/>
      </c>
      <c r="I38" s="13" t="str">
        <f>IF(OR(GA!F29=""),"",GA!F29)</f>
        <v/>
      </c>
      <c r="J38" s="13" t="str">
        <f>IF(OR(GA!G29=""),"",GA!G29)</f>
        <v/>
      </c>
      <c r="K38" s="45">
        <f>IF(OR(GA!H29=""),"",GA!H29)</f>
        <v>0</v>
      </c>
    </row>
    <row r="39" spans="2:11" ht="23.1" customHeight="1" x14ac:dyDescent="0.3">
      <c r="B39" s="36" t="str">
        <f>IF(OR('메일 구독자 수'!B30=""),"",'메일 구독자 수'!B30)</f>
        <v/>
      </c>
      <c r="C39" s="45" t="str">
        <f>IF(OR('메일 구독자 수'!C30=""),"",'메일 구독자 수'!C30)</f>
        <v/>
      </c>
      <c r="D39" s="12"/>
      <c r="E39" s="36" t="str">
        <f>IF(OR(GA!B30=""),"",GA!B30)</f>
        <v/>
      </c>
      <c r="F39" s="13" t="str">
        <f>IF(OR(GA!C30=""),"",GA!C30)</f>
        <v/>
      </c>
      <c r="G39" s="13" t="str">
        <f>IF(OR(GA!D30=""),"",GA!D30)</f>
        <v/>
      </c>
      <c r="H39" s="13" t="str">
        <f>IF(OR(GA!E30=""),"",GA!E30)</f>
        <v/>
      </c>
      <c r="I39" s="13" t="str">
        <f>IF(OR(GA!F30=""),"",GA!F30)</f>
        <v/>
      </c>
      <c r="J39" s="13" t="str">
        <f>IF(OR(GA!G30=""),"",GA!G30)</f>
        <v/>
      </c>
      <c r="K39" s="45">
        <f>IF(OR(GA!H30=""),"",GA!H30)</f>
        <v>0</v>
      </c>
    </row>
    <row r="40" spans="2:11" ht="23.1" customHeight="1" x14ac:dyDescent="0.3">
      <c r="B40" s="36" t="str">
        <f>IF(OR('메일 구독자 수'!B31=""),"",'메일 구독자 수'!B31)</f>
        <v/>
      </c>
      <c r="C40" s="45" t="str">
        <f>IF(OR('메일 구독자 수'!C31=""),"",'메일 구독자 수'!C31)</f>
        <v/>
      </c>
      <c r="D40" s="12"/>
      <c r="E40" s="36" t="str">
        <f>IF(OR(GA!B31=""),"",GA!B31)</f>
        <v/>
      </c>
      <c r="F40" s="13" t="str">
        <f>IF(OR(GA!C31=""),"",GA!C31)</f>
        <v/>
      </c>
      <c r="G40" s="13" t="str">
        <f>IF(OR(GA!D31=""),"",GA!D31)</f>
        <v/>
      </c>
      <c r="H40" s="13" t="str">
        <f>IF(OR(GA!E31=""),"",GA!E31)</f>
        <v/>
      </c>
      <c r="I40" s="13" t="str">
        <f>IF(OR(GA!F31=""),"",GA!F31)</f>
        <v/>
      </c>
      <c r="J40" s="13" t="str">
        <f>IF(OR(GA!G31=""),"",GA!G31)</f>
        <v/>
      </c>
      <c r="K40" s="45">
        <f>IF(OR(GA!H31=""),"",GA!H31)</f>
        <v>0</v>
      </c>
    </row>
    <row r="41" spans="2:11" ht="23.1" customHeight="1" x14ac:dyDescent="0.3">
      <c r="B41" s="36" t="str">
        <f>IF(OR('메일 구독자 수'!B32=""),"",'메일 구독자 수'!B32)</f>
        <v/>
      </c>
      <c r="C41" s="45" t="str">
        <f>IF(OR('메일 구독자 수'!C32=""),"",'메일 구독자 수'!C32)</f>
        <v/>
      </c>
      <c r="D41" s="12"/>
      <c r="E41" s="36" t="str">
        <f>IF(OR(GA!B32=""),"",GA!B32)</f>
        <v/>
      </c>
      <c r="F41" s="13" t="str">
        <f>IF(OR(GA!C32=""),"",GA!C32)</f>
        <v/>
      </c>
      <c r="G41" s="13" t="str">
        <f>IF(OR(GA!D32=""),"",GA!D32)</f>
        <v/>
      </c>
      <c r="H41" s="13" t="str">
        <f>IF(OR(GA!E32=""),"",GA!E32)</f>
        <v/>
      </c>
      <c r="I41" s="13" t="str">
        <f>IF(OR(GA!F32=""),"",GA!F32)</f>
        <v/>
      </c>
      <c r="J41" s="13" t="str">
        <f>IF(OR(GA!G32=""),"",GA!G32)</f>
        <v/>
      </c>
      <c r="K41" s="45">
        <f>IF(OR(GA!H32=""),"",GA!H32)</f>
        <v>0</v>
      </c>
    </row>
    <row r="42" spans="2:11" ht="23.1" customHeight="1" x14ac:dyDescent="0.3">
      <c r="B42" s="36" t="str">
        <f>IF(OR('메일 구독자 수'!B33=""),"",'메일 구독자 수'!B33)</f>
        <v/>
      </c>
      <c r="C42" s="45" t="str">
        <f>IF(OR('메일 구독자 수'!C33=""),"",'메일 구독자 수'!C33)</f>
        <v/>
      </c>
      <c r="D42" s="12"/>
      <c r="E42" s="36" t="str">
        <f>IF(OR(GA!B33=""),"",GA!B33)</f>
        <v/>
      </c>
      <c r="F42" s="13" t="str">
        <f>IF(OR(GA!C33=""),"",GA!C33)</f>
        <v/>
      </c>
      <c r="G42" s="13" t="str">
        <f>IF(OR(GA!D33=""),"",GA!D33)</f>
        <v/>
      </c>
      <c r="H42" s="13" t="str">
        <f>IF(OR(GA!E33=""),"",GA!E33)</f>
        <v/>
      </c>
      <c r="I42" s="13" t="str">
        <f>IF(OR(GA!F33=""),"",GA!F33)</f>
        <v/>
      </c>
      <c r="J42" s="13" t="str">
        <f>IF(OR(GA!G33=""),"",GA!G33)</f>
        <v/>
      </c>
      <c r="K42" s="45">
        <f>IF(OR(GA!H33=""),"",GA!H33)</f>
        <v>0</v>
      </c>
    </row>
    <row r="43" spans="2:11" ht="23.1" customHeight="1" x14ac:dyDescent="0.3">
      <c r="B43" s="38" t="str">
        <f>IF(OR('메일 구독자 수'!B34=""),"",'메일 구독자 수'!B34)</f>
        <v/>
      </c>
      <c r="C43" s="46" t="str">
        <f>IF(OR('메일 구독자 수'!C34=""),"",'메일 구독자 수'!C34)</f>
        <v/>
      </c>
      <c r="D43" s="12"/>
      <c r="E43" s="48" t="str">
        <f>IF(OR(GA!B34=""),"",GA!B34)</f>
        <v/>
      </c>
      <c r="F43" s="49" t="str">
        <f>IF(OR(GA!C34=""),"",GA!C34)</f>
        <v/>
      </c>
      <c r="G43" s="49" t="str">
        <f>IF(OR(GA!D34=""),"",GA!D34)</f>
        <v/>
      </c>
      <c r="H43" s="49" t="str">
        <f>IF(OR(GA!E34=""),"",GA!E34)</f>
        <v/>
      </c>
      <c r="I43" s="49" t="str">
        <f>IF(OR(GA!F34=""),"",GA!F34)</f>
        <v/>
      </c>
      <c r="J43" s="49" t="str">
        <f>IF(OR(GA!G34=""),"",GA!G34)</f>
        <v/>
      </c>
      <c r="K43" s="50"/>
    </row>
    <row r="44" spans="2:11" ht="23.1" customHeight="1" x14ac:dyDescent="0.3">
      <c r="B44" s="12"/>
      <c r="C44" s="12"/>
      <c r="D44" s="12"/>
      <c r="E44" s="40" t="s">
        <v>18</v>
      </c>
      <c r="F44" s="51">
        <f t="shared" ref="F44:K44" si="0">SUM(F14:F43)</f>
        <v>727</v>
      </c>
      <c r="G44" s="51">
        <f t="shared" si="0"/>
        <v>889</v>
      </c>
      <c r="H44" s="51">
        <f t="shared" si="0"/>
        <v>528</v>
      </c>
      <c r="I44" s="51">
        <f t="shared" si="0"/>
        <v>421</v>
      </c>
      <c r="J44" s="51">
        <f t="shared" si="0"/>
        <v>803</v>
      </c>
      <c r="K44" s="52">
        <f t="shared" si="0"/>
        <v>3368</v>
      </c>
    </row>
  </sheetData>
  <mergeCells count="2">
    <mergeCell ref="B2:C2"/>
    <mergeCell ref="J4:K5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대시보드</vt:lpstr>
      <vt:lpstr>메일 마케팅 데이터</vt:lpstr>
      <vt:lpstr>메일 구독자 수</vt:lpstr>
      <vt:lpstr>GA</vt:lpstr>
      <vt:lpstr>데이터 통계</vt:lpstr>
      <vt:lpstr>GA!Print_Area</vt:lpstr>
      <vt:lpstr>대시보드!Print_Area</vt:lpstr>
      <vt:lpstr>'데이터 통계'!Print_Area</vt:lpstr>
      <vt:lpstr>'메일 구독자 수'!Print_Area</vt:lpstr>
      <vt:lpstr>'메일 마케팅 데이터'!Print_Area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마케팅 대시보드</dc:title>
  <dc:subject>마케팅 대시보드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2023-05-24T08:18:48Z</cp:lastPrinted>
  <dcterms:created xsi:type="dcterms:W3CDTF">2022-11-19T08:46:06Z</dcterms:created>
  <dcterms:modified xsi:type="dcterms:W3CDTF">2023-06-01T00:02:55Z</dcterms:modified>
  <cp:category>www.yesform.com</cp:category>
</cp:coreProperties>
</file>