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5_dashboard\한글 버전\"/>
    </mc:Choice>
  </mc:AlternateContent>
  <xr:revisionPtr revIDLastSave="0" documentId="13_ncr:1_{FA5219CB-11C1-46C8-B060-AC87184DB758}" xr6:coauthVersionLast="47" xr6:coauthVersionMax="47" xr10:uidLastSave="{00000000-0000-0000-0000-000000000000}"/>
  <bookViews>
    <workbookView xWindow="-120" yWindow="-120" windowWidth="38640" windowHeight="21240" tabRatio="500" xr2:uid="{00000000-000D-0000-FFFF-FFFF00000000}"/>
  </bookViews>
  <sheets>
    <sheet name="마케팅 KPI 대시보드" sheetId="1" r:id="rId1"/>
  </sheets>
  <externalReferences>
    <externalReference r:id="rId2"/>
  </externalReferences>
  <definedNames>
    <definedName name="CORE_SF">'[1]ISO 27002 Info Security Check'!#REF!</definedName>
    <definedName name="_xlnm.Print_Area" localSheetId="0">'마케팅 KPI 대시보드'!$B$2:$P$100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0" i="1" l="1"/>
  <c r="O35" i="1"/>
  <c r="O89" i="1" s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B22" i="1"/>
  <c r="P35" i="1"/>
  <c r="P89" i="1" s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N89" i="1"/>
  <c r="N91" i="1"/>
  <c r="P9" i="1" s="1"/>
  <c r="H89" i="1"/>
  <c r="M6" i="1" s="1"/>
  <c r="H91" i="1"/>
  <c r="N9" i="1" s="1"/>
  <c r="E35" i="1"/>
  <c r="F35" i="1"/>
  <c r="E36" i="1"/>
  <c r="F36" i="1"/>
  <c r="E37" i="1"/>
  <c r="F37" i="1" s="1"/>
  <c r="E38" i="1"/>
  <c r="F38" i="1"/>
  <c r="E39" i="1"/>
  <c r="F39" i="1"/>
  <c r="E40" i="1"/>
  <c r="F40" i="1" s="1"/>
  <c r="E41" i="1"/>
  <c r="F41" i="1"/>
  <c r="E42" i="1"/>
  <c r="F42" i="1"/>
  <c r="E43" i="1"/>
  <c r="F43" i="1" s="1"/>
  <c r="E44" i="1"/>
  <c r="F44" i="1"/>
  <c r="E45" i="1"/>
  <c r="F45" i="1"/>
  <c r="E46" i="1"/>
  <c r="F46" i="1" s="1"/>
  <c r="E47" i="1"/>
  <c r="F47" i="1"/>
  <c r="E48" i="1"/>
  <c r="F48" i="1"/>
  <c r="E49" i="1"/>
  <c r="F49" i="1" s="1"/>
  <c r="E50" i="1"/>
  <c r="F50" i="1"/>
  <c r="E51" i="1"/>
  <c r="F51" i="1"/>
  <c r="E52" i="1"/>
  <c r="F52" i="1" s="1"/>
  <c r="E53" i="1"/>
  <c r="F53" i="1"/>
  <c r="E54" i="1"/>
  <c r="F54" i="1"/>
  <c r="E55" i="1"/>
  <c r="F55" i="1" s="1"/>
  <c r="E56" i="1"/>
  <c r="F56" i="1"/>
  <c r="E57" i="1"/>
  <c r="F57" i="1"/>
  <c r="E58" i="1"/>
  <c r="F58" i="1" s="1"/>
  <c r="E59" i="1"/>
  <c r="F59" i="1"/>
  <c r="E60" i="1"/>
  <c r="F60" i="1"/>
  <c r="E61" i="1"/>
  <c r="F61" i="1" s="1"/>
  <c r="E62" i="1"/>
  <c r="F62" i="1"/>
  <c r="E63" i="1"/>
  <c r="F63" i="1"/>
  <c r="E64" i="1"/>
  <c r="F64" i="1" s="1"/>
  <c r="E65" i="1"/>
  <c r="F65" i="1"/>
  <c r="E66" i="1"/>
  <c r="F66" i="1"/>
  <c r="E67" i="1"/>
  <c r="F67" i="1" s="1"/>
  <c r="E68" i="1"/>
  <c r="F68" i="1"/>
  <c r="E69" i="1"/>
  <c r="F69" i="1"/>
  <c r="E70" i="1"/>
  <c r="F70" i="1" s="1"/>
  <c r="E71" i="1"/>
  <c r="F71" i="1"/>
  <c r="E72" i="1"/>
  <c r="F72" i="1"/>
  <c r="E73" i="1"/>
  <c r="F73" i="1" s="1"/>
  <c r="E74" i="1"/>
  <c r="F74" i="1"/>
  <c r="E75" i="1"/>
  <c r="F75" i="1"/>
  <c r="E76" i="1"/>
  <c r="F76" i="1" s="1"/>
  <c r="E77" i="1"/>
  <c r="F77" i="1"/>
  <c r="E78" i="1"/>
  <c r="F78" i="1"/>
  <c r="E79" i="1"/>
  <c r="F79" i="1" s="1"/>
  <c r="E80" i="1"/>
  <c r="F80" i="1"/>
  <c r="E81" i="1"/>
  <c r="F81" i="1"/>
  <c r="E82" i="1"/>
  <c r="F82" i="1" s="1"/>
  <c r="E83" i="1"/>
  <c r="F83" i="1"/>
  <c r="E84" i="1"/>
  <c r="F84" i="1"/>
  <c r="E85" i="1"/>
  <c r="F85" i="1" s="1"/>
  <c r="E86" i="1"/>
  <c r="F86" i="1"/>
  <c r="O9" i="1"/>
  <c r="I35" i="1"/>
  <c r="I36" i="1"/>
  <c r="I37" i="1"/>
  <c r="I38" i="1"/>
  <c r="I39" i="1"/>
  <c r="I40" i="1"/>
  <c r="I89" i="1" s="1"/>
  <c r="I91" i="1" s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E89" i="1"/>
  <c r="E91" i="1" s="1"/>
  <c r="H9" i="1"/>
  <c r="K9" i="1"/>
  <c r="M35" i="1"/>
  <c r="M89" i="1" s="1"/>
  <c r="M91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K3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D89" i="1"/>
  <c r="D91" i="1"/>
  <c r="G89" i="1"/>
  <c r="G91" i="1"/>
  <c r="J89" i="1"/>
  <c r="J91" i="1"/>
  <c r="K36" i="1"/>
  <c r="K37" i="1"/>
  <c r="K38" i="1"/>
  <c r="K89" i="1" s="1"/>
  <c r="K91" i="1" s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L89" i="1"/>
  <c r="L91" i="1"/>
  <c r="C89" i="1"/>
  <c r="C91" i="1" s="1"/>
  <c r="M9" i="1"/>
  <c r="O6" i="1"/>
  <c r="E9" i="1"/>
  <c r="E6" i="1"/>
  <c r="G9" i="1" s="1"/>
  <c r="B9" i="1"/>
  <c r="F89" i="1" l="1"/>
  <c r="B27" i="1"/>
  <c r="D30" i="1" s="1"/>
  <c r="O91" i="1"/>
  <c r="B19" i="1"/>
  <c r="D22" i="1" s="1"/>
  <c r="P91" i="1"/>
  <c r="B6" i="1"/>
  <c r="D9" i="1" s="1"/>
  <c r="H6" i="1"/>
  <c r="J9" i="1" s="1"/>
  <c r="K6" i="1" l="1"/>
  <c r="F91" i="1"/>
  <c r="L9" i="1" s="1"/>
</calcChain>
</file>

<file path=xl/sharedStrings.xml><?xml version="1.0" encoding="utf-8"?>
<sst xmlns="http://schemas.openxmlformats.org/spreadsheetml/2006/main" count="67" uniqueCount="61">
  <si>
    <t>+ / –</t>
  </si>
  <si>
    <t>TV</t>
  </si>
  <si>
    <t xml:space="preserve">    + / –</t>
    <phoneticPr fontId="3" type="noConversion"/>
  </si>
  <si>
    <t xml:space="preserve">    + / –</t>
    <phoneticPr fontId="3" type="noConversion"/>
  </si>
  <si>
    <t xml:space="preserve">    + / –</t>
    <phoneticPr fontId="3" type="noConversion"/>
  </si>
  <si>
    <t xml:space="preserve">   + / –</t>
    <phoneticPr fontId="3" type="noConversion"/>
  </si>
  <si>
    <t>마케팅 KPI 대시보드</t>
    <phoneticPr fontId="3" type="noConversion"/>
  </si>
  <si>
    <t>목표 금액</t>
  </si>
  <si>
    <t>목표 금액</t>
    <phoneticPr fontId="3" type="noConversion"/>
  </si>
  <si>
    <t>예산</t>
    <phoneticPr fontId="3" type="noConversion"/>
  </si>
  <si>
    <t>목표 금액</t>
    <phoneticPr fontId="3" type="noConversion"/>
  </si>
  <si>
    <t>목표율</t>
    <phoneticPr fontId="3" type="noConversion"/>
  </si>
  <si>
    <t>목표 수</t>
    <phoneticPr fontId="3" type="noConversion"/>
  </si>
  <si>
    <t>주 당 고객 유치별 수익</t>
    <phoneticPr fontId="3" type="noConversion"/>
  </si>
  <si>
    <t>주 당 총 마케팅 비용</t>
    <phoneticPr fontId="3" type="noConversion"/>
  </si>
  <si>
    <t>주간 데이터</t>
    <phoneticPr fontId="3" type="noConversion"/>
  </si>
  <si>
    <t>주 단위</t>
    <phoneticPr fontId="3" type="noConversion"/>
  </si>
  <si>
    <t>수익</t>
  </si>
  <si>
    <t>수익</t>
    <phoneticPr fontId="3" type="noConversion"/>
  </si>
  <si>
    <t>마케팅 비용</t>
  </si>
  <si>
    <t>마케팅 비용</t>
    <phoneticPr fontId="3" type="noConversion"/>
  </si>
  <si>
    <t>이익</t>
  </si>
  <si>
    <t>이익</t>
    <phoneticPr fontId="3" type="noConversion"/>
  </si>
  <si>
    <t>사용자</t>
  </si>
  <si>
    <t>사용자</t>
    <phoneticPr fontId="3" type="noConversion"/>
  </si>
  <si>
    <t>잠재 고객</t>
  </si>
  <si>
    <t>고객 유치</t>
  </si>
  <si>
    <t>잠재 고객 유치 비용</t>
    <phoneticPr fontId="3" type="noConversion"/>
  </si>
  <si>
    <t>마케팅 적격
잠재 고객 (MQL)</t>
    <phoneticPr fontId="3" type="noConversion"/>
  </si>
  <si>
    <t>MQL 당 비용</t>
    <phoneticPr fontId="3" type="noConversion"/>
  </si>
  <si>
    <t>영업 적격
잠재 고객 (SQL)</t>
  </si>
  <si>
    <t>영업 적격
잠재 고객 (SQL)</t>
    <phoneticPr fontId="3" type="noConversion"/>
  </si>
  <si>
    <t>SQL 당 비용</t>
    <phoneticPr fontId="3" type="noConversion"/>
  </si>
  <si>
    <t>고객 유치 당 수익</t>
    <phoneticPr fontId="3" type="noConversion"/>
  </si>
  <si>
    <t>고객 유치 당 비용
(CPA)</t>
    <phoneticPr fontId="3" type="noConversion"/>
  </si>
  <si>
    <t>투자 수익률 (ROI)</t>
    <phoneticPr fontId="3" type="noConversion"/>
  </si>
  <si>
    <t>평균 투자 수익률 (ROI)</t>
    <phoneticPr fontId="3" type="noConversion"/>
  </si>
  <si>
    <t>평균
잠재 고객 유치 비용</t>
    <phoneticPr fontId="3" type="noConversion"/>
  </si>
  <si>
    <t>평균 MQL 당 비용</t>
    <phoneticPr fontId="3" type="noConversion"/>
  </si>
  <si>
    <t>평균 SQL 당 비용</t>
    <phoneticPr fontId="3" type="noConversion"/>
  </si>
  <si>
    <t>평균
고객 유치 당 수익</t>
    <phoneticPr fontId="3" type="noConversion"/>
  </si>
  <si>
    <t>평균 고객 유치 당
비용 (CPA)</t>
    <phoneticPr fontId="3" type="noConversion"/>
  </si>
  <si>
    <t>총 합계</t>
    <phoneticPr fontId="3" type="noConversion"/>
  </si>
  <si>
    <t>합계</t>
    <phoneticPr fontId="3" type="noConversion"/>
  </si>
  <si>
    <t>목표</t>
    <phoneticPr fontId="3" type="noConversion"/>
  </si>
  <si>
    <t>목표 달성 비율</t>
    <phoneticPr fontId="3" type="noConversion"/>
  </si>
  <si>
    <t>고객 유치 데이터</t>
    <phoneticPr fontId="3" type="noConversion"/>
  </si>
  <si>
    <t>고객 유치 당 이익</t>
    <phoneticPr fontId="3" type="noConversion"/>
  </si>
  <si>
    <t>경로</t>
    <phoneticPr fontId="3" type="noConversion"/>
  </si>
  <si>
    <t>검색 엔진</t>
    <phoneticPr fontId="3" type="noConversion"/>
  </si>
  <si>
    <t>유료광고 검색</t>
    <phoneticPr fontId="3" type="noConversion"/>
  </si>
  <si>
    <t>소셜미디어</t>
    <phoneticPr fontId="3" type="noConversion"/>
  </si>
  <si>
    <t>이메일</t>
    <phoneticPr fontId="3" type="noConversion"/>
  </si>
  <si>
    <t>기타</t>
    <phoneticPr fontId="3" type="noConversion"/>
  </si>
  <si>
    <t>고객 유치 당 비용</t>
    <phoneticPr fontId="3" type="noConversion"/>
  </si>
  <si>
    <t>유입경로 당 고객 유치 비용 (CPA)</t>
    <phoneticPr fontId="3" type="noConversion"/>
  </si>
  <si>
    <t>유입경로 당 고객 유치별 이익</t>
    <phoneticPr fontId="3" type="noConversion"/>
  </si>
  <si>
    <t>평균 고객 유치 비용 (CPA)</t>
    <phoneticPr fontId="3" type="noConversion"/>
  </si>
  <si>
    <t>평균 고객 유치 당 수익</t>
    <phoneticPr fontId="3" type="noConversion"/>
  </si>
  <si>
    <t>고객 유치 수</t>
    <phoneticPr fontId="3" type="noConversion"/>
  </si>
  <si>
    <t>잠재 고객 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</si>
</sst>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0.0%"/>
    <numFmt numFmtId="179" formatCode="&quot;$&quot;#,##0"/>
    <numFmt numFmtId="180" formatCode="&quot;₩&quot;\ #,##0.00_);[Red]\(&quot;₩&quot;#,##0.00\)"/>
    <numFmt numFmtId="181" formatCode="&quot;₩&quot;\ #,##0_);[Red]\(&quot;₩&quot;#,##0\)"/>
    <numFmt numFmtId="182" formatCode="&quot;₩&quot;\ #,##0_);[Red]\(&quot;₩&quot;\ #,##0\)"/>
    <numFmt numFmtId="183" formatCode="&quot;₩&quot;\ #,##0"/>
    <numFmt numFmtId="184" formatCode="&quot;₩&quot;\ #,##0.00"/>
  </numFmts>
  <fonts count="29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22"/>
      <color theme="1" tint="0.34998626667073579"/>
      <name val="맑은 고딕"/>
      <family val="3"/>
      <charset val="129"/>
      <scheme val="major"/>
    </font>
    <font>
      <b/>
      <sz val="16"/>
      <color theme="3"/>
      <name val="맑은 고딕"/>
      <family val="3"/>
      <charset val="129"/>
      <scheme val="major"/>
    </font>
    <font>
      <b/>
      <sz val="14"/>
      <color theme="3"/>
      <name val="맑은 고딕"/>
      <family val="3"/>
      <charset val="129"/>
      <scheme val="major"/>
    </font>
    <font>
      <b/>
      <sz val="11"/>
      <color theme="1" tint="0.34998626667073579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b/>
      <sz val="14"/>
      <color theme="1" tint="0.249977111117893"/>
      <name val="맑은 고딕"/>
      <family val="3"/>
      <charset val="129"/>
      <scheme val="major"/>
    </font>
    <font>
      <sz val="22"/>
      <color theme="1" tint="0.34998626667073579"/>
      <name val="맑은 고딕"/>
      <family val="3"/>
      <charset val="129"/>
      <scheme val="major"/>
    </font>
    <font>
      <sz val="14"/>
      <color theme="3"/>
      <name val="맑은 고딕"/>
      <family val="3"/>
      <charset val="129"/>
      <scheme val="major"/>
    </font>
    <font>
      <sz val="12"/>
      <color theme="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 tint="0.34998626667073579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1" tint="0.249977111117893"/>
      <name val="맑은 고딕"/>
      <family val="3"/>
      <charset val="129"/>
      <scheme val="major"/>
    </font>
    <font>
      <sz val="10"/>
      <color theme="1" tint="0.499984740745262"/>
      <name val="맑은 고딕"/>
      <family val="3"/>
      <charset val="129"/>
      <scheme val="major"/>
    </font>
    <font>
      <b/>
      <sz val="18"/>
      <color theme="1" tint="0.249977111117893"/>
      <name val="맑은 고딕"/>
      <family val="3"/>
      <charset val="129"/>
      <scheme val="major"/>
    </font>
    <font>
      <b/>
      <sz val="14"/>
      <color theme="1" tint="0.34998626667073579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2"/>
      <color theme="5" tint="-0.749992370372631"/>
      <name val="맑은 고딕"/>
      <family val="3"/>
      <charset val="129"/>
      <scheme val="major"/>
    </font>
    <font>
      <b/>
      <sz val="10"/>
      <color theme="5" tint="-0.749992370372631"/>
      <name val="맑은 고딕"/>
      <family val="3"/>
      <charset val="129"/>
      <scheme val="major"/>
    </font>
    <font>
      <b/>
      <sz val="11"/>
      <color theme="1" tint="0.249977111117893"/>
      <name val="맑은 고딕"/>
      <family val="3"/>
      <charset val="129"/>
      <scheme val="major"/>
    </font>
    <font>
      <b/>
      <sz val="10"/>
      <color theme="1" tint="0.249977111117893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5" tint="-0.749961851863155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5" tint="-0.749961851863155"/>
      </bottom>
      <diagonal/>
    </border>
    <border>
      <left/>
      <right/>
      <top/>
      <bottom style="thin">
        <color theme="5" tint="-0.749961851863155"/>
      </bottom>
      <diagonal/>
    </border>
    <border>
      <left/>
      <right/>
      <top style="thin">
        <color theme="5" tint="-0.749961851863155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medium">
        <color theme="5" tint="-0.749961851863155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5">
    <xf numFmtId="0" fontId="0" fillId="0" borderId="0"/>
    <xf numFmtId="17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76" fontId="1" fillId="0" borderId="0" applyFont="0" applyFill="0" applyBorder="0" applyAlignment="0" applyProtection="0"/>
  </cellStyleXfs>
  <cellXfs count="116">
    <xf numFmtId="0" fontId="0" fillId="0" borderId="0" xfId="0"/>
    <xf numFmtId="0" fontId="4" fillId="0" borderId="0" xfId="0" applyFont="1"/>
    <xf numFmtId="0" fontId="5" fillId="2" borderId="0" xfId="0" applyFont="1" applyFill="1" applyAlignment="1">
      <alignment wrapText="1"/>
    </xf>
    <xf numFmtId="0" fontId="6" fillId="0" borderId="10" xfId="0" applyFont="1" applyBorder="1" applyAlignment="1">
      <alignment vertical="center"/>
    </xf>
    <xf numFmtId="0" fontId="4" fillId="0" borderId="11" xfId="0" applyFont="1" applyBorder="1"/>
    <xf numFmtId="0" fontId="5" fillId="0" borderId="12" xfId="0" applyFont="1" applyBorder="1" applyAlignment="1">
      <alignment wrapText="1"/>
    </xf>
    <xf numFmtId="0" fontId="5" fillId="0" borderId="0" xfId="0" applyFont="1" applyAlignment="1">
      <alignment wrapText="1"/>
    </xf>
    <xf numFmtId="0" fontId="4" fillId="0" borderId="9" xfId="0" applyFont="1" applyBorder="1"/>
    <xf numFmtId="0" fontId="8" fillId="0" borderId="0" xfId="0" applyFont="1"/>
    <xf numFmtId="0" fontId="8" fillId="0" borderId="13" xfId="0" applyFont="1" applyBorder="1"/>
    <xf numFmtId="0" fontId="8" fillId="0" borderId="14" xfId="0" applyFont="1" applyBorder="1"/>
    <xf numFmtId="0" fontId="4" fillId="0" borderId="8" xfId="0" applyFont="1" applyBorder="1"/>
    <xf numFmtId="0" fontId="10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0" applyFont="1"/>
    <xf numFmtId="0" fontId="4" fillId="0" borderId="7" xfId="0" applyFont="1" applyBorder="1"/>
    <xf numFmtId="0" fontId="14" fillId="0" borderId="0" xfId="0" applyFont="1"/>
    <xf numFmtId="0" fontId="14" fillId="0" borderId="0" xfId="0" applyFont="1" applyAlignment="1">
      <alignment vertical="center"/>
    </xf>
    <xf numFmtId="0" fontId="11" fillId="0" borderId="0" xfId="0" applyFont="1" applyAlignment="1">
      <alignment horizontal="left" indent="1"/>
    </xf>
    <xf numFmtId="0" fontId="15" fillId="0" borderId="0" xfId="0" applyFont="1" applyAlignment="1">
      <alignment horizontal="center" vertical="center"/>
    </xf>
    <xf numFmtId="9" fontId="17" fillId="3" borderId="1" xfId="2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3" fontId="16" fillId="0" borderId="1" xfId="2" applyNumberFormat="1" applyFont="1" applyFill="1" applyBorder="1" applyAlignment="1">
      <alignment horizontal="center" vertical="center"/>
    </xf>
    <xf numFmtId="0" fontId="18" fillId="0" borderId="0" xfId="0" applyFont="1"/>
    <xf numFmtId="0" fontId="9" fillId="0" borderId="2" xfId="0" applyFont="1" applyBorder="1" applyAlignment="1">
      <alignment horizontal="center" vertical="center"/>
    </xf>
    <xf numFmtId="9" fontId="17" fillId="3" borderId="2" xfId="2" applyFont="1" applyFill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3" fontId="16" fillId="0" borderId="2" xfId="2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9" fontId="17" fillId="3" borderId="3" xfId="2" applyFont="1" applyFill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3" fontId="16" fillId="0" borderId="3" xfId="2" applyNumberFormat="1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9" fontId="17" fillId="3" borderId="5" xfId="2" applyFont="1" applyFill="1" applyBorder="1" applyAlignment="1">
      <alignment horizontal="center" vertical="center"/>
    </xf>
    <xf numFmtId="3" fontId="16" fillId="0" borderId="5" xfId="0" applyNumberFormat="1" applyFont="1" applyBorder="1" applyAlignment="1">
      <alignment horizontal="center" vertical="center"/>
    </xf>
    <xf numFmtId="9" fontId="17" fillId="3" borderId="0" xfId="2" applyFont="1" applyFill="1" applyBorder="1" applyAlignment="1">
      <alignment horizontal="center" vertical="center"/>
    </xf>
    <xf numFmtId="3" fontId="16" fillId="0" borderId="0" xfId="2" applyNumberFormat="1" applyFont="1" applyFill="1" applyBorder="1" applyAlignment="1">
      <alignment horizontal="center" vertical="center"/>
    </xf>
    <xf numFmtId="3" fontId="16" fillId="0" borderId="0" xfId="2" applyNumberFormat="1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178" fontId="16" fillId="0" borderId="4" xfId="2" applyNumberFormat="1" applyFont="1" applyFill="1" applyBorder="1" applyAlignment="1">
      <alignment horizontal="center" vertical="center"/>
    </xf>
    <xf numFmtId="178" fontId="17" fillId="3" borderId="4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/>
    <xf numFmtId="0" fontId="23" fillId="0" borderId="0" xfId="0" applyFont="1"/>
    <xf numFmtId="9" fontId="22" fillId="0" borderId="0" xfId="2" applyFont="1" applyFill="1" applyBorder="1" applyAlignment="1">
      <alignment horizontal="center"/>
    </xf>
    <xf numFmtId="9" fontId="22" fillId="0" borderId="13" xfId="2" applyFont="1" applyFill="1" applyBorder="1" applyAlignment="1">
      <alignment horizontal="center"/>
    </xf>
    <xf numFmtId="3" fontId="22" fillId="0" borderId="14" xfId="0" applyNumberFormat="1" applyFont="1" applyBorder="1" applyAlignment="1">
      <alignment horizontal="center"/>
    </xf>
    <xf numFmtId="3" fontId="22" fillId="0" borderId="0" xfId="0" applyNumberFormat="1" applyFont="1" applyAlignment="1">
      <alignment horizontal="center"/>
    </xf>
    <xf numFmtId="0" fontId="25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center" vertical="center"/>
    </xf>
    <xf numFmtId="180" fontId="16" fillId="0" borderId="2" xfId="0" applyNumberFormat="1" applyFont="1" applyBorder="1" applyAlignment="1">
      <alignment horizontal="center" vertical="center"/>
    </xf>
    <xf numFmtId="180" fontId="16" fillId="0" borderId="3" xfId="0" applyNumberFormat="1" applyFont="1" applyBorder="1" applyAlignment="1">
      <alignment horizontal="center" vertical="center"/>
    </xf>
    <xf numFmtId="180" fontId="17" fillId="3" borderId="1" xfId="0" applyNumberFormat="1" applyFont="1" applyFill="1" applyBorder="1" applyAlignment="1">
      <alignment horizontal="center" vertical="center"/>
    </xf>
    <xf numFmtId="180" fontId="17" fillId="3" borderId="2" xfId="0" applyNumberFormat="1" applyFont="1" applyFill="1" applyBorder="1" applyAlignment="1">
      <alignment horizontal="center" vertical="center"/>
    </xf>
    <xf numFmtId="180" fontId="17" fillId="3" borderId="3" xfId="0" applyNumberFormat="1" applyFont="1" applyFill="1" applyBorder="1" applyAlignment="1">
      <alignment horizontal="center" vertical="center"/>
    </xf>
    <xf numFmtId="180" fontId="17" fillId="3" borderId="1" xfId="2" applyNumberFormat="1" applyFont="1" applyFill="1" applyBorder="1" applyAlignment="1">
      <alignment horizontal="center" vertical="center"/>
    </xf>
    <xf numFmtId="180" fontId="17" fillId="3" borderId="2" xfId="2" applyNumberFormat="1" applyFont="1" applyFill="1" applyBorder="1" applyAlignment="1">
      <alignment horizontal="center" vertical="center"/>
    </xf>
    <xf numFmtId="180" fontId="17" fillId="3" borderId="3" xfId="2" applyNumberFormat="1" applyFont="1" applyFill="1" applyBorder="1" applyAlignment="1">
      <alignment horizontal="center" vertical="center"/>
    </xf>
    <xf numFmtId="181" fontId="16" fillId="0" borderId="1" xfId="0" applyNumberFormat="1" applyFont="1" applyBorder="1" applyAlignment="1">
      <alignment horizontal="center" vertical="center"/>
    </xf>
    <xf numFmtId="181" fontId="16" fillId="0" borderId="2" xfId="0" applyNumberFormat="1" applyFont="1" applyBorder="1" applyAlignment="1">
      <alignment horizontal="center" vertical="center"/>
    </xf>
    <xf numFmtId="181" fontId="16" fillId="0" borderId="3" xfId="0" applyNumberFormat="1" applyFont="1" applyBorder="1" applyAlignment="1">
      <alignment horizontal="center" vertical="center"/>
    </xf>
    <xf numFmtId="182" fontId="17" fillId="3" borderId="1" xfId="2" applyNumberFormat="1" applyFont="1" applyFill="1" applyBorder="1" applyAlignment="1">
      <alignment horizontal="center" vertical="center"/>
    </xf>
    <xf numFmtId="182" fontId="17" fillId="3" borderId="2" xfId="2" applyNumberFormat="1" applyFont="1" applyFill="1" applyBorder="1" applyAlignment="1">
      <alignment horizontal="center" vertical="center"/>
    </xf>
    <xf numFmtId="182" fontId="17" fillId="3" borderId="3" xfId="2" applyNumberFormat="1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183" fontId="16" fillId="0" borderId="5" xfId="0" applyNumberFormat="1" applyFont="1" applyBorder="1" applyAlignment="1">
      <alignment horizontal="center" vertical="center"/>
    </xf>
    <xf numFmtId="183" fontId="16" fillId="0" borderId="5" xfId="4" applyNumberFormat="1" applyFont="1" applyFill="1" applyBorder="1" applyAlignment="1">
      <alignment horizontal="center" vertical="center"/>
    </xf>
    <xf numFmtId="183" fontId="17" fillId="3" borderId="5" xfId="4" applyNumberFormat="1" applyFont="1" applyFill="1" applyBorder="1" applyAlignment="1">
      <alignment horizontal="center" vertical="center"/>
    </xf>
    <xf numFmtId="183" fontId="16" fillId="0" borderId="0" xfId="2" applyNumberFormat="1" applyFont="1" applyFill="1" applyBorder="1" applyAlignment="1">
      <alignment horizontal="center" vertical="center"/>
    </xf>
    <xf numFmtId="183" fontId="17" fillId="3" borderId="0" xfId="2" applyNumberFormat="1" applyFont="1" applyFill="1" applyBorder="1" applyAlignment="1">
      <alignment horizontal="center" vertical="center"/>
    </xf>
    <xf numFmtId="184" fontId="17" fillId="3" borderId="5" xfId="4" applyNumberFormat="1" applyFont="1" applyFill="1" applyBorder="1" applyAlignment="1">
      <alignment horizontal="center" vertical="center"/>
    </xf>
    <xf numFmtId="184" fontId="17" fillId="3" borderId="0" xfId="2" applyNumberFormat="1" applyFont="1" applyFill="1" applyBorder="1" applyAlignment="1">
      <alignment horizontal="center" vertical="center"/>
    </xf>
    <xf numFmtId="183" fontId="20" fillId="0" borderId="6" xfId="0" applyNumberFormat="1" applyFont="1" applyBorder="1" applyAlignment="1">
      <alignment horizontal="center" vertical="center" wrapText="1"/>
    </xf>
    <xf numFmtId="183" fontId="20" fillId="0" borderId="0" xfId="0" applyNumberFormat="1" applyFont="1" applyAlignment="1">
      <alignment horizontal="center" vertical="center" wrapText="1"/>
    </xf>
    <xf numFmtId="183" fontId="20" fillId="0" borderId="7" xfId="0" applyNumberFormat="1" applyFont="1" applyBorder="1" applyAlignment="1">
      <alignment horizontal="center" vertical="center" wrapText="1"/>
    </xf>
    <xf numFmtId="0" fontId="26" fillId="3" borderId="0" xfId="0" applyFont="1" applyFill="1" applyAlignment="1">
      <alignment horizontal="center" vertical="center"/>
    </xf>
    <xf numFmtId="49" fontId="26" fillId="3" borderId="13" xfId="0" applyNumberFormat="1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center" vertical="center"/>
    </xf>
    <xf numFmtId="49" fontId="26" fillId="3" borderId="13" xfId="0" applyNumberFormat="1" applyFont="1" applyFill="1" applyBorder="1" applyAlignment="1">
      <alignment horizontal="center" vertical="center"/>
    </xf>
    <xf numFmtId="49" fontId="26" fillId="3" borderId="0" xfId="0" applyNumberFormat="1" applyFont="1" applyFill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9" fontId="22" fillId="0" borderId="0" xfId="2" applyFont="1" applyFill="1" applyBorder="1" applyAlignment="1">
      <alignment horizontal="left" indent="1"/>
    </xf>
    <xf numFmtId="9" fontId="22" fillId="0" borderId="13" xfId="2" applyFont="1" applyFill="1" applyBorder="1" applyAlignment="1">
      <alignment horizontal="left" indent="1"/>
    </xf>
    <xf numFmtId="49" fontId="26" fillId="3" borderId="0" xfId="0" applyNumberFormat="1" applyFont="1" applyFill="1" applyAlignment="1">
      <alignment horizontal="left" vertical="center"/>
    </xf>
    <xf numFmtId="9" fontId="22" fillId="0" borderId="0" xfId="2" applyFont="1" applyFill="1" applyAlignment="1">
      <alignment horizontal="left" indent="1"/>
    </xf>
    <xf numFmtId="0" fontId="2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183" fontId="21" fillId="0" borderId="0" xfId="1" applyNumberFormat="1" applyFont="1" applyFill="1" applyBorder="1" applyAlignment="1">
      <alignment horizontal="center" vertical="center"/>
    </xf>
    <xf numFmtId="183" fontId="21" fillId="0" borderId="13" xfId="1" applyNumberFormat="1" applyFont="1" applyFill="1" applyBorder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183" fontId="22" fillId="0" borderId="0" xfId="0" applyNumberFormat="1" applyFont="1" applyAlignment="1">
      <alignment horizontal="center"/>
    </xf>
    <xf numFmtId="183" fontId="22" fillId="0" borderId="14" xfId="0" applyNumberFormat="1" applyFont="1" applyBorder="1" applyAlignment="1">
      <alignment horizontal="center"/>
    </xf>
    <xf numFmtId="3" fontId="21" fillId="0" borderId="14" xfId="4" applyNumberFormat="1" applyFont="1" applyFill="1" applyBorder="1" applyAlignment="1">
      <alignment horizontal="center" vertical="center"/>
    </xf>
    <xf numFmtId="3" fontId="21" fillId="0" borderId="13" xfId="4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79" fontId="21" fillId="0" borderId="0" xfId="1" applyNumberFormat="1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center" indent="2"/>
    </xf>
    <xf numFmtId="9" fontId="21" fillId="0" borderId="0" xfId="2" applyFont="1" applyFill="1" applyBorder="1" applyAlignment="1">
      <alignment horizontal="center" vertical="center"/>
    </xf>
    <xf numFmtId="9" fontId="21" fillId="0" borderId="13" xfId="2" applyFont="1" applyFill="1" applyBorder="1" applyAlignment="1">
      <alignment horizontal="center" vertical="center"/>
    </xf>
    <xf numFmtId="183" fontId="21" fillId="0" borderId="0" xfId="4" applyNumberFormat="1" applyFont="1" applyFill="1" applyBorder="1" applyAlignment="1">
      <alignment horizontal="center" vertical="center"/>
    </xf>
    <xf numFmtId="183" fontId="21" fillId="0" borderId="14" xfId="4" applyNumberFormat="1" applyFont="1" applyFill="1" applyBorder="1" applyAlignment="1">
      <alignment horizontal="center" vertical="center"/>
    </xf>
    <xf numFmtId="183" fontId="21" fillId="0" borderId="13" xfId="4" applyNumberFormat="1" applyFont="1" applyFill="1" applyBorder="1" applyAlignment="1">
      <alignment horizontal="center" vertical="center"/>
    </xf>
    <xf numFmtId="0" fontId="26" fillId="3" borderId="14" xfId="0" applyFont="1" applyFill="1" applyBorder="1" applyAlignment="1">
      <alignment horizontal="center" vertical="center"/>
    </xf>
    <xf numFmtId="3" fontId="21" fillId="0" borderId="0" xfId="4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left"/>
    </xf>
    <xf numFmtId="0" fontId="19" fillId="0" borderId="0" xfId="0" applyFont="1" applyAlignment="1">
      <alignment horizontal="left" vertical="center" indent="1"/>
    </xf>
    <xf numFmtId="183" fontId="21" fillId="0" borderId="0" xfId="1" applyNumberFormat="1" applyFont="1" applyFill="1" applyAlignment="1">
      <alignment horizontal="center" vertical="center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left" indent="1"/>
    </xf>
  </cellXfs>
  <cellStyles count="5">
    <cellStyle name="Normal 2" xfId="3" xr:uid="{00000000-0005-0000-0000-000000000000}"/>
    <cellStyle name="백분율" xfId="2" builtinId="5"/>
    <cellStyle name="쉼표" xfId="1" builtinId="3"/>
    <cellStyle name="통화" xfId="4" builtinId="4"/>
    <cellStyle name="표준" xfId="0" builtinId="0"/>
  </cellStyles>
  <dxfs count="0"/>
  <tableStyles count="0" defaultTableStyle="TableStyleMedium9" defaultPivotStyle="PivotStyleMedium7"/>
  <colors>
    <mruColors>
      <color rgb="FF51D4D3"/>
      <color rgb="FF128177"/>
      <color rgb="FF006F1D"/>
      <color rgb="FF008B25"/>
      <color rgb="FF08676D"/>
      <color rgb="FF009928"/>
      <color rgb="FFA0194F"/>
      <color rgb="FFA02688"/>
      <color rgb="FF8C30A0"/>
      <color rgb="FF19AC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'마케팅 KPI 대시보드'!$O$34</c:f>
              <c:strCache>
                <c:ptCount val="1"/>
                <c:pt idx="0">
                  <c:v>고객 유치 당 수익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5FA6EF6-1C93-4872-9A9B-F11366F54B0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6D23-3D4B-B9AB-AC9187BB94A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E437690-4752-4E91-849E-7E9E598F2FB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6D23-3D4B-B9AB-AC9187BB94A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BE21A34-6AE8-48CB-8930-5B1A1F0FE5A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6D23-3D4B-B9AB-AC9187BB94A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C38B14E-B0E5-4DCD-BF78-A386FBA028E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6D23-3D4B-B9AB-AC9187BB94A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57BA2DA5-AF02-4577-917A-622787CD2A0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6D23-3D4B-B9AB-AC9187BB94A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112F3F4-459B-4B21-9209-C9A5D27F0AD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6D23-3D4B-B9AB-AC9187BB94A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08FA519-8E9E-4118-8850-FB51F3D497D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6D23-3D4B-B9AB-AC9187BB94A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D84630A-26BC-4172-9560-81D5E92ACEA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6D23-3D4B-B9AB-AC9187BB94A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8C68854-6147-44A0-916E-E89B310408A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6D23-3D4B-B9AB-AC9187BB94A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E8FEE4D-39A7-4B45-81B2-DEC70963196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6D23-3D4B-B9AB-AC9187BB94A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3CB6F32-3D43-4835-8B96-8DEC9B685B8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6D23-3D4B-B9AB-AC9187BB94A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28A9E2A4-0744-4C75-9850-56925E51697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6D23-3D4B-B9AB-AC9187BB94AE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27800DD3-081F-4FEE-AAEA-58550E4695D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6D23-3D4B-B9AB-AC9187BB94AE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C01F16AF-1E74-4985-A399-03502BCADC2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6D23-3D4B-B9AB-AC9187BB94AE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D7768EEA-94A0-4365-8B3E-2547786A45D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6D23-3D4B-B9AB-AC9187BB94AE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2BD8161A-F25C-4B47-835E-4D989D6271D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6D23-3D4B-B9AB-AC9187BB94AE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CC7A4A2F-A3CD-4361-BDFF-7133640A575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6D23-3D4B-B9AB-AC9187BB94AE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8DCC4A9-C6B6-4562-8DCA-FF2CA594F8B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6D23-3D4B-B9AB-AC9187BB94AE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FC019451-764D-4548-85C8-0DBD8D6386A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6D23-3D4B-B9AB-AC9187BB94AE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995108FC-E96E-4B80-A6FC-1C67C7F28DB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6D23-3D4B-B9AB-AC9187BB94AE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67968A43-BDC2-43C1-84D4-41C99403C5F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6D23-3D4B-B9AB-AC9187BB94AE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C9777E85-83A9-40DC-8B85-C0E550D1125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6D23-3D4B-B9AB-AC9187BB94AE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EC2BDA7C-1964-4EC7-9D1A-F378A2E64D5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6D23-3D4B-B9AB-AC9187BB94AE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860C9D66-F5C8-4CCC-9FDC-F11D18830AA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6D23-3D4B-B9AB-AC9187BB94AE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8EEE4EEA-ACB5-4AD6-8CCD-65EC77C822E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6D23-3D4B-B9AB-AC9187BB94AE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756E8926-F7BE-48BA-9B75-DF9EFAFD839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6D23-3D4B-B9AB-AC9187BB94AE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B6DA3D13-883C-40A3-9B49-DD5750C29B3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6D23-3D4B-B9AB-AC9187BB94AE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FE55BEEF-529C-42E3-B03B-BA211872BEB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6D23-3D4B-B9AB-AC9187BB94AE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639EE37D-201D-424F-9F84-02EBBB54260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6D23-3D4B-B9AB-AC9187BB94AE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39A8131D-D3F6-43A5-8DC9-77D5721436D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6D23-3D4B-B9AB-AC9187BB94AE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F974E835-2F9E-4618-B430-3C999640F4F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6D23-3D4B-B9AB-AC9187BB94AE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55CF62D0-DD4C-4715-8DE5-358ACA48BB3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EAAF-EB49-98C3-3921761F7673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27E4E1E1-95A8-48F5-94F8-7A643B25B68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EAAF-EB49-98C3-3921761F7673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375B7A36-1569-45F4-8C2B-016B7C9352C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AAF-EB49-98C3-3921761F7673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BE63362A-F366-41CC-87EA-B8FF6A45CFE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AAF-EB49-98C3-3921761F7673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C2028483-8DC9-4F38-8921-24408E50CC7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AAF-EB49-98C3-3921761F7673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CCDA871B-5F80-4FE8-98BF-2BC93FF1762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AAF-EB49-98C3-3921761F7673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E8031691-78B5-451A-8E0F-0302DE1FA3C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AAF-EB49-98C3-3921761F7673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D6E07783-F666-4D18-B436-27AE397E18A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AAF-EB49-98C3-3921761F7673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52A7CC22-EB84-4ED1-890E-E566F7FAA0C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AAF-EB49-98C3-3921761F7673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A0CCE8E3-0C86-44A0-A30A-0B80C1F974D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AAF-EB49-98C3-3921761F7673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3D4F9CC6-0528-4D83-9CC0-12CA24A7171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AAF-EB49-98C3-3921761F7673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78F8706F-8DEB-4B37-A447-5807ED4AAD0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EAAF-EB49-98C3-3921761F7673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B54C578D-2637-44A1-9C47-02E1951D6FD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EAAF-EB49-98C3-3921761F7673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1A3D6EF4-A242-4A3F-B6E7-6B390B3BFED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AAF-EB49-98C3-3921761F7673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620A00C2-FDE4-4673-BA0C-4093A130408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EAAF-EB49-98C3-3921761F7673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ACDBDD5C-9237-4F43-A697-B9197F29CDB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AAF-EB49-98C3-3921761F7673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33AD2BFD-B1C0-4437-8746-7EC4AA3612A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AAF-EB49-98C3-3921761F7673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BCAF9A4E-040B-4037-AAC6-5F3923BE668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AAF-EB49-98C3-3921761F7673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DEED8985-44E4-4A1D-A454-E2F71DB6DAC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AAF-EB49-98C3-3921761F7673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3F124700-C96E-4DC2-AE60-DEC034E8430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EAAF-EB49-98C3-3921761F7673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BC85E0C2-25B9-42C0-A8EA-D3B45A5E684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EAAF-EB49-98C3-3921761F7673}"/>
                </c:ext>
              </c:extLst>
            </c:dLbl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'마케팅 KPI 대시보드'!$B$35:$B$86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'마케팅 KPI 대시보드'!$O$35:$O$86</c:f>
              <c:numCache>
                <c:formatCode>"₩"\ #,##0_);[Red]\("₩"\ #,##0\)</c:formatCode>
                <c:ptCount val="52"/>
                <c:pt idx="0">
                  <c:v>2589.6476190476192</c:v>
                </c:pt>
                <c:pt idx="1">
                  <c:v>5044.1985714285711</c:v>
                </c:pt>
                <c:pt idx="2">
                  <c:v>4959.4949999999999</c:v>
                </c:pt>
                <c:pt idx="3">
                  <c:v>6526.29</c:v>
                </c:pt>
                <c:pt idx="4">
                  <c:v>3716.1285000000003</c:v>
                </c:pt>
                <c:pt idx="5">
                  <c:v>4020.5425</c:v>
                </c:pt>
                <c:pt idx="6">
                  <c:v>2649.9305263157894</c:v>
                </c:pt>
                <c:pt idx="7">
                  <c:v>2430.375</c:v>
                </c:pt>
                <c:pt idx="8">
                  <c:v>3327.487391304348</c:v>
                </c:pt>
                <c:pt idx="9">
                  <c:v>4850.9973684210527</c:v>
                </c:pt>
                <c:pt idx="10">
                  <c:v>3163.7890909090911</c:v>
                </c:pt>
                <c:pt idx="11">
                  <c:v>2323.2981249999998</c:v>
                </c:pt>
                <c:pt idx="12">
                  <c:v>2814.1573684210525</c:v>
                </c:pt>
                <c:pt idx="13">
                  <c:v>2982.1415789473685</c:v>
                </c:pt>
                <c:pt idx="14">
                  <c:v>2404.4693333333335</c:v>
                </c:pt>
                <c:pt idx="15">
                  <c:v>5602.0333333333338</c:v>
                </c:pt>
                <c:pt idx="16">
                  <c:v>2847.1157894736839</c:v>
                </c:pt>
                <c:pt idx="17">
                  <c:v>2978.1925000000001</c:v>
                </c:pt>
                <c:pt idx="18">
                  <c:v>2559.2763157894738</c:v>
                </c:pt>
                <c:pt idx="19">
                  <c:v>4318.2778947368424</c:v>
                </c:pt>
                <c:pt idx="20">
                  <c:v>2409.0566666666664</c:v>
                </c:pt>
                <c:pt idx="21">
                  <c:v>3158.6777272727272</c:v>
                </c:pt>
                <c:pt idx="22">
                  <c:v>5013.7055555555553</c:v>
                </c:pt>
                <c:pt idx="23">
                  <c:v>2684.910625</c:v>
                </c:pt>
                <c:pt idx="24">
                  <c:v>6350.4142857142861</c:v>
                </c:pt>
                <c:pt idx="25">
                  <c:v>6111.07</c:v>
                </c:pt>
                <c:pt idx="26">
                  <c:v>4764.8987500000003</c:v>
                </c:pt>
                <c:pt idx="27">
                  <c:v>4010.1216666666669</c:v>
                </c:pt>
                <c:pt idx="28">
                  <c:v>2733.3763636363637</c:v>
                </c:pt>
                <c:pt idx="29">
                  <c:v>3576.5566666666664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'마케팅 KPI 대시보드'!$O$35:$O$86</c15:f>
                <c15:dlblRangeCache>
                  <c:ptCount val="52"/>
                  <c:pt idx="0">
                    <c:v>₩ 2,590 </c:v>
                  </c:pt>
                  <c:pt idx="1">
                    <c:v>₩ 5,044 </c:v>
                  </c:pt>
                  <c:pt idx="2">
                    <c:v>₩ 4,959 </c:v>
                  </c:pt>
                  <c:pt idx="3">
                    <c:v>₩ 6,526 </c:v>
                  </c:pt>
                  <c:pt idx="4">
                    <c:v>₩ 3,716 </c:v>
                  </c:pt>
                  <c:pt idx="5">
                    <c:v>₩ 4,021 </c:v>
                  </c:pt>
                  <c:pt idx="6">
                    <c:v>₩ 2,650 </c:v>
                  </c:pt>
                  <c:pt idx="7">
                    <c:v>₩ 2,430 </c:v>
                  </c:pt>
                  <c:pt idx="8">
                    <c:v>₩ 3,327 </c:v>
                  </c:pt>
                  <c:pt idx="9">
                    <c:v>₩ 4,851 </c:v>
                  </c:pt>
                  <c:pt idx="10">
                    <c:v>₩ 3,164 </c:v>
                  </c:pt>
                  <c:pt idx="11">
                    <c:v>₩ 2,323 </c:v>
                  </c:pt>
                  <c:pt idx="12">
                    <c:v>₩ 2,814 </c:v>
                  </c:pt>
                  <c:pt idx="13">
                    <c:v>₩ 2,982 </c:v>
                  </c:pt>
                  <c:pt idx="14">
                    <c:v>₩ 2,404 </c:v>
                  </c:pt>
                  <c:pt idx="15">
                    <c:v>₩ 5,602 </c:v>
                  </c:pt>
                  <c:pt idx="16">
                    <c:v>₩ 2,847 </c:v>
                  </c:pt>
                  <c:pt idx="17">
                    <c:v>₩ 2,978 </c:v>
                  </c:pt>
                  <c:pt idx="18">
                    <c:v>₩ 2,559 </c:v>
                  </c:pt>
                  <c:pt idx="19">
                    <c:v>₩ 4,318 </c:v>
                  </c:pt>
                  <c:pt idx="20">
                    <c:v>₩ 2,409 </c:v>
                  </c:pt>
                  <c:pt idx="21">
                    <c:v>₩ 3,159 </c:v>
                  </c:pt>
                  <c:pt idx="22">
                    <c:v>₩ 5,014 </c:v>
                  </c:pt>
                  <c:pt idx="23">
                    <c:v>₩ 2,685 </c:v>
                  </c:pt>
                  <c:pt idx="24">
                    <c:v>₩ 6,350 </c:v>
                  </c:pt>
                  <c:pt idx="25">
                    <c:v>₩ 6,111 </c:v>
                  </c:pt>
                  <c:pt idx="26">
                    <c:v>₩ 4,765 </c:v>
                  </c:pt>
                  <c:pt idx="27">
                    <c:v>₩ 4,010 </c:v>
                  </c:pt>
                  <c:pt idx="28">
                    <c:v>₩ 2,733 </c:v>
                  </c:pt>
                  <c:pt idx="29">
                    <c:v>₩ 3,577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6D23-3D4B-B9AB-AC9187BB94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"/>
        <c:axId val="738186591"/>
        <c:axId val="738188239"/>
      </c:barChart>
      <c:catAx>
        <c:axId val="738186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38188239"/>
        <c:crosses val="autoZero"/>
        <c:auto val="1"/>
        <c:lblAlgn val="ctr"/>
        <c:lblOffset val="100"/>
        <c:noMultiLvlLbl val="0"/>
      </c:catAx>
      <c:valAx>
        <c:axId val="738188239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₩&quot;\ #,##0_);[Red]\(&quot;₩&quot;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38186591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50">
          <a:solidFill>
            <a:schemeClr val="tx2"/>
          </a:solidFill>
          <a:latin typeface="Century Gothic" panose="020B0502020202020204" pitchFamily="34" charset="0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222647757016386E-2"/>
          <c:y val="6.030355199170586E-2"/>
          <c:w val="0.95300816765422069"/>
          <c:h val="0.8318308227360895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'마케팅 KPI 대시보드'!$D$34</c:f>
              <c:strCache>
                <c:ptCount val="1"/>
                <c:pt idx="0">
                  <c:v>마케팅 비용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6FB391-3BFB-4B45-A457-75315DD8008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ED0E-4048-BA85-D9170065001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CFCC6CC-BB25-4F1A-97F9-50C04B1966A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ED0E-4048-BA85-D9170065001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DCF9EDC-498B-4ACC-8C22-CA15E973A4F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ED0E-4048-BA85-D9170065001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C66A4DC-6CD3-4D5F-89E4-A94B1EE1301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ED0E-4048-BA85-D9170065001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4AA6725-E886-4C38-AA15-42768F1CB71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D0E-4048-BA85-D9170065001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94A5D98-099D-4E21-8097-6344EED60DD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D0E-4048-BA85-D9170065001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A763AD6-F97A-43D7-B5AE-44C93087BFC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ED0E-4048-BA85-D9170065001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A12EB85-55DB-4667-982E-4CA812BFFAC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ED0E-4048-BA85-D9170065001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EB688B16-E5B2-4113-81E4-35193C3B1B1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ED0E-4048-BA85-D9170065001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C9C95A6B-CC29-497C-A812-934ECF638C5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D0E-4048-BA85-D9170065001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BAAE9239-6EDC-4653-B8EB-18D3F2625D6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D0E-4048-BA85-D9170065001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6BAB080-24CB-466B-8DBD-847CFA5F3C6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ED0E-4048-BA85-D9170065001E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81364BBE-018E-4808-8C04-72F0E1E02E7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ED0E-4048-BA85-D9170065001E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0C167A75-63ED-495B-A96D-CEB6BCD4905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ED0E-4048-BA85-D9170065001E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F7DD99B0-6B50-429F-ACA9-9F32DDEF1C8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ED0E-4048-BA85-D9170065001E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1910DE3C-9AB6-4684-B1BF-9A15B2D7B20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ED0E-4048-BA85-D9170065001E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2427ED49-5757-4D26-8E9D-D49E8741448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ED0E-4048-BA85-D9170065001E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DA207125-2474-4BD2-8E61-EF7D4214204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ED0E-4048-BA85-D9170065001E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5C62AE56-1764-41D7-9B13-25F7AD90B02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ED0E-4048-BA85-D9170065001E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29514C69-52A7-4150-A9E5-2A188F9348F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ED0E-4048-BA85-D9170065001E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213EB098-FC87-4D90-AC86-06A1630D4D3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ED0E-4048-BA85-D9170065001E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661214CE-3BAA-44B2-9257-5E55B954AB4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ED0E-4048-BA85-D9170065001E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459739A3-3D3E-4B07-8A57-5ED66E89AF8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ED0E-4048-BA85-D9170065001E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65EFCA7A-9D92-43DA-AFA4-7440B33581A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ED0E-4048-BA85-D9170065001E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157D958B-69F4-4B6C-9D1E-9632964979D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ED0E-4048-BA85-D9170065001E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F3688F52-B895-423D-B72E-DE9DCEDD3F0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ED0E-4048-BA85-D9170065001E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62DAF7ED-9F83-4466-8709-B4A1E1C3339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ED0E-4048-BA85-D9170065001E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DCC8BAA0-EE60-498C-A5C4-3D3123E7469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ED0E-4048-BA85-D9170065001E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715548E7-2C6F-4DEE-8069-31003AC8412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ED0E-4048-BA85-D9170065001E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38FA0EAD-1EA8-42D6-BF15-01B05F2DBCE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ED0E-4048-BA85-D9170065001E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8641675B-C331-447A-84F9-A8FE12BB677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ED0E-4048-BA85-D9170065001E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320D6175-EE64-48FE-932D-B724386D6C3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ED0E-4048-BA85-D9170065001E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D9CA2703-2706-47EB-B77A-BCB40A1BD44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ED0E-4048-BA85-D9170065001E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E234A75B-4EED-428B-BAA7-5E3BDDDB6F5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ED0E-4048-BA85-D9170065001E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AD1A7658-9CEE-4DAC-9FDE-750BE7F9B92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ED0E-4048-BA85-D9170065001E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2C9E5558-B997-4259-83E5-591EEA7B612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ED0E-4048-BA85-D9170065001E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FF1FA9DF-8AE4-4876-BCE5-03BB44A1116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ED0E-4048-BA85-D9170065001E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712C73AA-533B-4372-88A6-3E0806FFF76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ED0E-4048-BA85-D9170065001E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25D0F4C9-304E-4446-AB95-790B9AED21B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ED0E-4048-BA85-D9170065001E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B4996886-DAFC-4130-95D2-DAF753C8DEB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ED0E-4048-BA85-D9170065001E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619ADAD1-35D3-45FE-9299-2CBB270A7CA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ED0E-4048-BA85-D9170065001E}"/>
                </c:ext>
              </c:extLst>
            </c:dLbl>
            <c:dLbl>
              <c:idx val="41"/>
              <c:tx>
                <c:rich>
                  <a:bodyPr rot="-5400000" spcFirstLastPara="1" vertOverflow="ellipsis" wrap="square" anchor="ctr" anchorCtr="1"/>
                  <a:lstStyle/>
                  <a:p>
                    <a:pPr>
                      <a:defRPr sz="1050" b="0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41A4D4F-9EE5-4693-93F2-8C4A7AB62B76}" type="CELLRANGE">
                      <a:rPr lang="ko-KR" altLang="en-US"/>
                      <a:pPr>
                        <a:defRPr/>
                      </a:pPr>
                      <a:t>[CELLRANGE]</a:t>
                    </a:fld>
                    <a:endParaRPr lang="ko-KR" altLang="en-US"/>
                  </a:p>
                </c:rich>
              </c:tx>
              <c:numFmt formatCode="&quot;$&quot;#,##0" sourceLinked="0"/>
              <c:spPr>
                <a:noFill/>
                <a:ln>
                  <a:noFill/>
                </a:ln>
                <a:effectLst/>
              </c:spPr>
              <c:txPr>
                <a:bodyPr rot="-5400000" spcFirstLastPara="1" vertOverflow="ellipsis" wrap="square" anchor="ctr" anchorCtr="1"/>
                <a:lstStyle/>
                <a:p>
                  <a:pPr>
                    <a:defRPr sz="105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ED0E-4048-BA85-D9170065001E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1725EB6E-DF5A-412B-86FC-CB48611A87F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ED0E-4048-BA85-D9170065001E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A1775ADB-B06E-446D-976F-008262ADB87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ED0E-4048-BA85-D9170065001E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5B3D2577-1FFF-4DF6-9275-582436F5996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ED0E-4048-BA85-D9170065001E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C934CFA8-BC8E-4C50-9830-A8ADF11A868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ED0E-4048-BA85-D9170065001E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E2E0A8F4-FA41-4BD5-BDDB-8A865ECDA30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ED0E-4048-BA85-D9170065001E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D13864AD-1CD3-487E-850E-E48505AFA16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ED0E-4048-BA85-D9170065001E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76F28939-FBE9-4F94-AAC9-3BCC8F6552B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ED0E-4048-BA85-D9170065001E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D6529BCC-589D-4217-B75B-1176F39C2E8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ED0E-4048-BA85-D9170065001E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05CBE0EC-1C94-470E-85BD-A330C556ABE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ED0E-4048-BA85-D9170065001E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E9E3DA33-1094-4748-9E63-5EB071F9863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ED0E-4048-BA85-D917006500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'마케팅 KPI 대시보드'!$B$35:$B$86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cat>
          <c:val>
            <c:numRef>
              <c:f>'마케팅 KPI 대시보드'!$D$35:$D$86</c:f>
              <c:numCache>
                <c:formatCode>"₩"\ #,##0_);[Red]\("₩"#,##0\)</c:formatCode>
                <c:ptCount val="52"/>
                <c:pt idx="0">
                  <c:v>13212</c:v>
                </c:pt>
                <c:pt idx="1">
                  <c:v>11134</c:v>
                </c:pt>
                <c:pt idx="2">
                  <c:v>12501</c:v>
                </c:pt>
                <c:pt idx="3">
                  <c:v>8650</c:v>
                </c:pt>
                <c:pt idx="4">
                  <c:v>10115</c:v>
                </c:pt>
                <c:pt idx="5">
                  <c:v>11110</c:v>
                </c:pt>
                <c:pt idx="6">
                  <c:v>7530</c:v>
                </c:pt>
                <c:pt idx="7">
                  <c:v>8132</c:v>
                </c:pt>
                <c:pt idx="8">
                  <c:v>10779</c:v>
                </c:pt>
                <c:pt idx="9">
                  <c:v>6520</c:v>
                </c:pt>
                <c:pt idx="10">
                  <c:v>12659</c:v>
                </c:pt>
                <c:pt idx="11">
                  <c:v>10258</c:v>
                </c:pt>
                <c:pt idx="12">
                  <c:v>12795</c:v>
                </c:pt>
                <c:pt idx="13">
                  <c:v>7698</c:v>
                </c:pt>
                <c:pt idx="14">
                  <c:v>11961</c:v>
                </c:pt>
                <c:pt idx="15">
                  <c:v>13856</c:v>
                </c:pt>
                <c:pt idx="16">
                  <c:v>8960</c:v>
                </c:pt>
                <c:pt idx="17">
                  <c:v>9435</c:v>
                </c:pt>
                <c:pt idx="18">
                  <c:v>8460</c:v>
                </c:pt>
                <c:pt idx="19">
                  <c:v>14148</c:v>
                </c:pt>
                <c:pt idx="20">
                  <c:v>12303</c:v>
                </c:pt>
                <c:pt idx="21">
                  <c:v>9350</c:v>
                </c:pt>
                <c:pt idx="22">
                  <c:v>14322</c:v>
                </c:pt>
                <c:pt idx="23">
                  <c:v>11263</c:v>
                </c:pt>
                <c:pt idx="24">
                  <c:v>14141</c:v>
                </c:pt>
                <c:pt idx="25">
                  <c:v>12304</c:v>
                </c:pt>
                <c:pt idx="26">
                  <c:v>7682</c:v>
                </c:pt>
                <c:pt idx="27">
                  <c:v>13947</c:v>
                </c:pt>
                <c:pt idx="28">
                  <c:v>6789</c:v>
                </c:pt>
                <c:pt idx="29">
                  <c:v>8620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'마케팅 KPI 대시보드'!$D$35:$D$86</c15:f>
                <c15:dlblRangeCache>
                  <c:ptCount val="52"/>
                  <c:pt idx="0">
                    <c:v>₩ 13,212 </c:v>
                  </c:pt>
                  <c:pt idx="1">
                    <c:v>₩ 11,134 </c:v>
                  </c:pt>
                  <c:pt idx="2">
                    <c:v>₩ 12,501 </c:v>
                  </c:pt>
                  <c:pt idx="3">
                    <c:v>₩ 8,650 </c:v>
                  </c:pt>
                  <c:pt idx="4">
                    <c:v>₩ 10,115 </c:v>
                  </c:pt>
                  <c:pt idx="5">
                    <c:v>₩ 11,110 </c:v>
                  </c:pt>
                  <c:pt idx="6">
                    <c:v>₩ 7,530 </c:v>
                  </c:pt>
                  <c:pt idx="7">
                    <c:v>₩ 8,132 </c:v>
                  </c:pt>
                  <c:pt idx="8">
                    <c:v>₩ 10,779 </c:v>
                  </c:pt>
                  <c:pt idx="9">
                    <c:v>₩ 6,520 </c:v>
                  </c:pt>
                  <c:pt idx="10">
                    <c:v>₩ 12,659 </c:v>
                  </c:pt>
                  <c:pt idx="11">
                    <c:v>₩ 10,258 </c:v>
                  </c:pt>
                  <c:pt idx="12">
                    <c:v>₩ 12,795 </c:v>
                  </c:pt>
                  <c:pt idx="13">
                    <c:v>₩ 7,698 </c:v>
                  </c:pt>
                  <c:pt idx="14">
                    <c:v>₩ 11,961 </c:v>
                  </c:pt>
                  <c:pt idx="15">
                    <c:v>₩ 13,856 </c:v>
                  </c:pt>
                  <c:pt idx="16">
                    <c:v>₩ 8,960 </c:v>
                  </c:pt>
                  <c:pt idx="17">
                    <c:v>₩ 9,435 </c:v>
                  </c:pt>
                  <c:pt idx="18">
                    <c:v>₩ 8,460 </c:v>
                  </c:pt>
                  <c:pt idx="19">
                    <c:v>₩ 14,148 </c:v>
                  </c:pt>
                  <c:pt idx="20">
                    <c:v>₩ 12,303 </c:v>
                  </c:pt>
                  <c:pt idx="21">
                    <c:v>₩ 9,350 </c:v>
                  </c:pt>
                  <c:pt idx="22">
                    <c:v>₩ 14,322 </c:v>
                  </c:pt>
                  <c:pt idx="23">
                    <c:v>₩ 11,263 </c:v>
                  </c:pt>
                  <c:pt idx="24">
                    <c:v>₩ 14,141 </c:v>
                  </c:pt>
                  <c:pt idx="25">
                    <c:v>₩ 12,304 </c:v>
                  </c:pt>
                  <c:pt idx="26">
                    <c:v>₩ 7,682 </c:v>
                  </c:pt>
                  <c:pt idx="27">
                    <c:v>₩ 13,947 </c:v>
                  </c:pt>
                  <c:pt idx="28">
                    <c:v>₩ 6,789 </c:v>
                  </c:pt>
                  <c:pt idx="29">
                    <c:v>₩ 8,620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4-ED0E-4048-BA85-D91700650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"/>
        <c:axId val="738186591"/>
        <c:axId val="738188239"/>
      </c:barChart>
      <c:catAx>
        <c:axId val="738186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38188239"/>
        <c:crosses val="autoZero"/>
        <c:auto val="1"/>
        <c:lblAlgn val="ctr"/>
        <c:lblOffset val="100"/>
        <c:noMultiLvlLbl val="0"/>
      </c:catAx>
      <c:valAx>
        <c:axId val="738188239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₩&quot;\ #,##0_);[Red]\(&quot;₩&quot;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381865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50">
          <a:solidFill>
            <a:schemeClr val="bg1"/>
          </a:solidFill>
          <a:latin typeface="+mn-lt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347687733723552E-2"/>
          <c:y val="5.056426408237432E-2"/>
          <c:w val="0.90237207627807581"/>
          <c:h val="0.8314182111851403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'마케팅 KPI 대시보드'!$C$94</c:f>
              <c:strCache>
                <c:ptCount val="1"/>
                <c:pt idx="0">
                  <c:v>고객 유치 당 비용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91B-9541-A23A-E066A80552DA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391B-9541-A23A-E066A80552D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91B-9541-A23A-E066A80552D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391B-9541-A23A-E066A80552DA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91B-9541-A23A-E066A80552D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91B-9541-A23A-E066A80552D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391B-9541-A23A-E066A80552DA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391B-9541-A23A-E066A80552D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391B-9541-A23A-E066A80552DA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91B-9541-A23A-E066A80552DA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91B-9541-A23A-E066A80552DA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391B-9541-A23A-E066A80552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'마케팅 KPI 대시보드'!$B$95:$B$100</c:f>
              <c:strCache>
                <c:ptCount val="6"/>
                <c:pt idx="0">
                  <c:v>검색 엔진</c:v>
                </c:pt>
                <c:pt idx="1">
                  <c:v>유료광고 검색</c:v>
                </c:pt>
                <c:pt idx="2">
                  <c:v>소셜미디어</c:v>
                </c:pt>
                <c:pt idx="3">
                  <c:v>이메일</c:v>
                </c:pt>
                <c:pt idx="4">
                  <c:v>TV</c:v>
                </c:pt>
                <c:pt idx="5">
                  <c:v>기타</c:v>
                </c:pt>
              </c:strCache>
            </c:strRef>
          </c:cat>
          <c:val>
            <c:numRef>
              <c:f>'마케팅 KPI 대시보드'!$C$95:$C$100</c:f>
              <c:numCache>
                <c:formatCode>"₩"\ #,##0</c:formatCode>
                <c:ptCount val="6"/>
                <c:pt idx="0">
                  <c:v>530</c:v>
                </c:pt>
                <c:pt idx="1">
                  <c:v>675</c:v>
                </c:pt>
                <c:pt idx="2">
                  <c:v>630</c:v>
                </c:pt>
                <c:pt idx="3">
                  <c:v>530</c:v>
                </c:pt>
                <c:pt idx="4">
                  <c:v>613</c:v>
                </c:pt>
                <c:pt idx="5">
                  <c:v>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1B-9541-A23A-E066A8055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809261408"/>
        <c:axId val="1842480192"/>
      </c:barChart>
      <c:catAx>
        <c:axId val="18092614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842480192"/>
        <c:crosses val="autoZero"/>
        <c:auto val="1"/>
        <c:lblAlgn val="ctr"/>
        <c:lblOffset val="100"/>
        <c:noMultiLvlLbl val="0"/>
      </c:catAx>
      <c:valAx>
        <c:axId val="1842480192"/>
        <c:scaling>
          <c:orientation val="minMax"/>
          <c:max val="100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₩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9261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'마케팅 KPI 대시보드'!$D$94</c:f>
              <c:strCache>
                <c:ptCount val="1"/>
                <c:pt idx="0">
                  <c:v>고객 유치 당 이익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33C-BE4D-939E-BF6260257035}"/>
              </c:ext>
            </c:extLst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33C-BE4D-939E-BF6260257035}"/>
              </c:ext>
            </c:extLst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33C-BE4D-939E-BF6260257035}"/>
              </c:ext>
            </c:extLst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33C-BE4D-939E-BF6260257035}"/>
              </c:ext>
            </c:extLst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33C-BE4D-939E-BF6260257035}"/>
              </c:ext>
            </c:extLst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33C-BE4D-939E-BF6260257035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133C-BE4D-939E-BF6260257035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133C-BE4D-939E-BF6260257035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133C-BE4D-939E-BF6260257035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133C-BE4D-939E-BF6260257035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133C-BE4D-939E-BF6260257035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133C-BE4D-939E-BF62602570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'마케팅 KPI 대시보드'!$B$95:$B$100</c:f>
              <c:strCache>
                <c:ptCount val="6"/>
                <c:pt idx="0">
                  <c:v>검색 엔진</c:v>
                </c:pt>
                <c:pt idx="1">
                  <c:v>유료광고 검색</c:v>
                </c:pt>
                <c:pt idx="2">
                  <c:v>소셜미디어</c:v>
                </c:pt>
                <c:pt idx="3">
                  <c:v>이메일</c:v>
                </c:pt>
                <c:pt idx="4">
                  <c:v>TV</c:v>
                </c:pt>
                <c:pt idx="5">
                  <c:v>기타</c:v>
                </c:pt>
              </c:strCache>
            </c:strRef>
          </c:cat>
          <c:val>
            <c:numRef>
              <c:f>'마케팅 KPI 대시보드'!$D$95:$D$100</c:f>
              <c:numCache>
                <c:formatCode>"₩"\ #,##0</c:formatCode>
                <c:ptCount val="6"/>
                <c:pt idx="0">
                  <c:v>825</c:v>
                </c:pt>
                <c:pt idx="1">
                  <c:v>2768</c:v>
                </c:pt>
                <c:pt idx="2">
                  <c:v>3468</c:v>
                </c:pt>
                <c:pt idx="3">
                  <c:v>1350</c:v>
                </c:pt>
                <c:pt idx="4">
                  <c:v>3325</c:v>
                </c:pt>
                <c:pt idx="5">
                  <c:v>2750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33C-BE4D-939E-BF6260257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809261408"/>
        <c:axId val="1842480192"/>
      </c:barChart>
      <c:catAx>
        <c:axId val="18092614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842480192"/>
        <c:crosses val="autoZero"/>
        <c:auto val="1"/>
        <c:lblAlgn val="ctr"/>
        <c:lblOffset val="100"/>
        <c:noMultiLvlLbl val="0"/>
      </c:catAx>
      <c:valAx>
        <c:axId val="184248019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₩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9261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66675</xdr:colOff>
      <xdr:row>12</xdr:row>
      <xdr:rowOff>57150</xdr:rowOff>
    </xdr:from>
    <xdr:to>
      <xdr:col>15</xdr:col>
      <xdr:colOff>1243275</xdr:colOff>
      <xdr:row>12</xdr:row>
      <xdr:rowOff>2217150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295275" y="3248025"/>
          <a:ext cx="18102525" cy="2160000"/>
          <a:chOff x="161925" y="3019425"/>
          <a:chExt cx="18154650" cy="3009900"/>
        </a:xfrm>
      </xdr:grpSpPr>
      <xdr:sp macro="" textlink="">
        <xdr:nvSpPr>
          <xdr:cNvPr id="19" name="모서리가 둥근 직사각형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161925" y="3019425"/>
            <a:ext cx="18154650" cy="3009900"/>
          </a:xfrm>
          <a:prstGeom prst="roundRect">
            <a:avLst>
              <a:gd name="adj" fmla="val 8755"/>
            </a:avLst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2" name="Chart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aphicFramePr/>
        </xdr:nvGraphicFramePr>
        <xdr:xfrm>
          <a:off x="228600" y="3154363"/>
          <a:ext cx="17981295" cy="276066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 editAs="absolute">
    <xdr:from>
      <xdr:col>1</xdr:col>
      <xdr:colOff>47625</xdr:colOff>
      <xdr:row>14</xdr:row>
      <xdr:rowOff>47625</xdr:rowOff>
    </xdr:from>
    <xdr:to>
      <xdr:col>15</xdr:col>
      <xdr:colOff>1224225</xdr:colOff>
      <xdr:row>14</xdr:row>
      <xdr:rowOff>2207625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276225" y="5905500"/>
          <a:ext cx="18102525" cy="2160000"/>
          <a:chOff x="161925" y="6134100"/>
          <a:chExt cx="18154650" cy="2581275"/>
        </a:xfrm>
      </xdr:grpSpPr>
      <xdr:sp macro="" textlink="">
        <xdr:nvSpPr>
          <xdr:cNvPr id="21" name="모서리가 둥근 직사각형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161925" y="6134100"/>
            <a:ext cx="18154650" cy="2581275"/>
          </a:xfrm>
          <a:prstGeom prst="roundRect">
            <a:avLst>
              <a:gd name="adj" fmla="val 8755"/>
            </a:avLst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aphicFrame macro="">
        <xdr:nvGraphicFramePr>
          <xdr:cNvPr id="8" name="Chart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aphicFramePr>
            <a:graphicFrameLocks/>
          </xdr:cNvGraphicFramePr>
        </xdr:nvGraphicFramePr>
        <xdr:xfrm>
          <a:off x="228600" y="6219825"/>
          <a:ext cx="17981295" cy="236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 editAs="absolute">
    <xdr:from>
      <xdr:col>4</xdr:col>
      <xdr:colOff>238125</xdr:colOff>
      <xdr:row>17</xdr:row>
      <xdr:rowOff>19050</xdr:rowOff>
    </xdr:from>
    <xdr:to>
      <xdr:col>9</xdr:col>
      <xdr:colOff>1086900</xdr:colOff>
      <xdr:row>30</xdr:row>
      <xdr:rowOff>104775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10</xdr:col>
      <xdr:colOff>415925</xdr:colOff>
      <xdr:row>16</xdr:row>
      <xdr:rowOff>371475</xdr:rowOff>
    </xdr:from>
    <xdr:to>
      <xdr:col>15</xdr:col>
      <xdr:colOff>1264700</xdr:colOff>
      <xdr:row>30</xdr:row>
      <xdr:rowOff>57150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819150</xdr:colOff>
      <xdr:row>4</xdr:row>
      <xdr:rowOff>38100</xdr:rowOff>
    </xdr:from>
    <xdr:to>
      <xdr:col>3</xdr:col>
      <xdr:colOff>447674</xdr:colOff>
      <xdr:row>5</xdr:row>
      <xdr:rowOff>57150</xdr:rowOff>
    </xdr:to>
    <xdr:sp macro="" textlink="">
      <xdr:nvSpPr>
        <xdr:cNvPr id="3" name="모서리가 둥근 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47750" y="1247775"/>
          <a:ext cx="1866899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latin typeface="+mj-ea"/>
              <a:ea typeface="+mj-ea"/>
            </a:rPr>
            <a:t>총 수익</a:t>
          </a:r>
        </a:p>
      </xdr:txBody>
    </xdr:sp>
    <xdr:clientData/>
  </xdr:twoCellAnchor>
  <xdr:twoCellAnchor editAs="absolute">
    <xdr:from>
      <xdr:col>4</xdr:col>
      <xdr:colOff>962026</xdr:colOff>
      <xdr:row>4</xdr:row>
      <xdr:rowOff>28575</xdr:rowOff>
    </xdr:from>
    <xdr:to>
      <xdr:col>6</xdr:col>
      <xdr:colOff>314325</xdr:colOff>
      <xdr:row>5</xdr:row>
      <xdr:rowOff>47625</xdr:rowOff>
    </xdr:to>
    <xdr:sp macro="" textlink="">
      <xdr:nvSpPr>
        <xdr:cNvPr id="7" name="모서리가 둥근 직사각형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695826" y="1238250"/>
          <a:ext cx="1885949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latin typeface="+mj-ea"/>
              <a:ea typeface="+mj-ea"/>
            </a:rPr>
            <a:t>총 마케팅 비용</a:t>
          </a:r>
        </a:p>
      </xdr:txBody>
    </xdr:sp>
    <xdr:clientData/>
  </xdr:twoCellAnchor>
  <xdr:twoCellAnchor editAs="absolute">
    <xdr:from>
      <xdr:col>8</xdr:col>
      <xdr:colOff>76201</xdr:colOff>
      <xdr:row>4</xdr:row>
      <xdr:rowOff>38100</xdr:rowOff>
    </xdr:from>
    <xdr:to>
      <xdr:col>9</xdr:col>
      <xdr:colOff>19050</xdr:colOff>
      <xdr:row>5</xdr:row>
      <xdr:rowOff>57150</xdr:rowOff>
    </xdr:to>
    <xdr:sp macro="" textlink="">
      <xdr:nvSpPr>
        <xdr:cNvPr id="10" name="모서리가 둥근 직사각형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534401" y="1247775"/>
          <a:ext cx="1209674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latin typeface="+mj-ea"/>
              <a:ea typeface="+mj-ea"/>
            </a:rPr>
            <a:t>총 이익</a:t>
          </a:r>
        </a:p>
      </xdr:txBody>
    </xdr:sp>
    <xdr:clientData/>
  </xdr:twoCellAnchor>
  <xdr:twoCellAnchor editAs="absolute">
    <xdr:from>
      <xdr:col>10</xdr:col>
      <xdr:colOff>257175</xdr:colOff>
      <xdr:row>4</xdr:row>
      <xdr:rowOff>28575</xdr:rowOff>
    </xdr:from>
    <xdr:to>
      <xdr:col>11</xdr:col>
      <xdr:colOff>933450</xdr:colOff>
      <xdr:row>5</xdr:row>
      <xdr:rowOff>47625</xdr:rowOff>
    </xdr:to>
    <xdr:sp macro="" textlink="">
      <xdr:nvSpPr>
        <xdr:cNvPr id="12" name="모서리가 둥근 직사각형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249025" y="1238250"/>
          <a:ext cx="1943100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latin typeface="+mj-ea"/>
              <a:ea typeface="+mj-ea"/>
            </a:rPr>
            <a:t>총 투자 수익률 </a:t>
          </a:r>
          <a:r>
            <a:rPr lang="en-US" altLang="ko-KR" sz="1200" b="1">
              <a:latin typeface="+mj-ea"/>
              <a:ea typeface="+mj-ea"/>
            </a:rPr>
            <a:t>(ROI)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12</xdr:col>
      <xdr:colOff>514349</xdr:colOff>
      <xdr:row>4</xdr:row>
      <xdr:rowOff>28575</xdr:rowOff>
    </xdr:from>
    <xdr:to>
      <xdr:col>13</xdr:col>
      <xdr:colOff>609599</xdr:colOff>
      <xdr:row>5</xdr:row>
      <xdr:rowOff>47625</xdr:rowOff>
    </xdr:to>
    <xdr:sp macro="" textlink="">
      <xdr:nvSpPr>
        <xdr:cNvPr id="13" name="모서리가 둥근 직사각형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4039849" y="1238250"/>
          <a:ext cx="1362075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총 잠재 고객 수</a:t>
          </a:r>
        </a:p>
      </xdr:txBody>
    </xdr:sp>
    <xdr:clientData/>
  </xdr:twoCellAnchor>
  <xdr:twoCellAnchor editAs="absolute">
    <xdr:from>
      <xdr:col>14</xdr:col>
      <xdr:colOff>581025</xdr:colOff>
      <xdr:row>4</xdr:row>
      <xdr:rowOff>28575</xdr:rowOff>
    </xdr:from>
    <xdr:to>
      <xdr:col>15</xdr:col>
      <xdr:colOff>657225</xdr:colOff>
      <xdr:row>5</xdr:row>
      <xdr:rowOff>47625</xdr:rowOff>
    </xdr:to>
    <xdr:sp macro="" textlink="">
      <xdr:nvSpPr>
        <xdr:cNvPr id="14" name="모서리가 둥근 직사각형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6468725" y="1238250"/>
          <a:ext cx="1343025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총 고객 유치 수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-ISO-27002-Information-Security-Guidelines-Checklist-Templat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O 27002 Info Security Check"/>
      <sheetName val="-Disclaimer-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사용자 지정 59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01B8AA"/>
      </a:accent1>
      <a:accent2>
        <a:srgbClr val="28383C"/>
      </a:accent2>
      <a:accent3>
        <a:srgbClr val="FD625E"/>
      </a:accent3>
      <a:accent4>
        <a:srgbClr val="EDBD1B"/>
      </a:accent4>
      <a:accent5>
        <a:srgbClr val="C740DE"/>
      </a:accent5>
      <a:accent6>
        <a:srgbClr val="8AD4EB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F101"/>
  <sheetViews>
    <sheetView showGridLines="0" showRowColHeaders="0" showZeros="0" tabSelected="1" zoomScaleNormal="100" workbookViewId="0">
      <selection activeCell="B2" sqref="B2:F2"/>
    </sheetView>
  </sheetViews>
  <sheetFormatPr defaultColWidth="10.77734375" defaultRowHeight="20.100000000000001" customHeight="1" x14ac:dyDescent="0.3"/>
  <cols>
    <col min="1" max="1" width="2.6640625" style="1" customWidth="1"/>
    <col min="2" max="2" width="11.33203125" style="1" customWidth="1"/>
    <col min="3" max="6" width="14.77734375" style="1" customWidth="1"/>
    <col min="7" max="8" width="12.77734375" style="1" customWidth="1"/>
    <col min="9" max="13" width="14.77734375" style="1" customWidth="1"/>
    <col min="14" max="14" width="12.77734375" style="1" customWidth="1"/>
    <col min="15" max="16" width="14.77734375" style="1" customWidth="1"/>
    <col min="17" max="17" width="3" style="1" customWidth="1"/>
    <col min="18" max="16384" width="10.77734375" style="1"/>
  </cols>
  <sheetData>
    <row r="1" spans="1:240" ht="11.25" customHeight="1" thickBot="1" x14ac:dyDescent="0.35"/>
    <row r="2" spans="1:240" s="6" customFormat="1" ht="60" customHeight="1" thickBot="1" x14ac:dyDescent="0.35">
      <c r="A2" s="2"/>
      <c r="B2" s="90" t="s">
        <v>6</v>
      </c>
      <c r="C2" s="90"/>
      <c r="D2" s="90"/>
      <c r="E2" s="90"/>
      <c r="F2" s="90"/>
      <c r="G2" s="3"/>
      <c r="H2" s="4"/>
      <c r="I2" s="4"/>
      <c r="J2" s="5"/>
      <c r="K2" s="1"/>
      <c r="L2" s="2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</row>
    <row r="3" spans="1:240" ht="20.100000000000001" customHeight="1" thickBot="1" x14ac:dyDescent="0.35"/>
    <row r="4" spans="1:240" ht="5.0999999999999996" customHeigh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240" ht="21.95" customHeight="1" x14ac:dyDescent="0.3">
      <c r="B5" s="91"/>
      <c r="C5" s="91"/>
      <c r="D5" s="92"/>
      <c r="E5" s="91"/>
      <c r="F5" s="91"/>
      <c r="G5" s="91"/>
      <c r="H5" s="91"/>
      <c r="I5" s="91"/>
      <c r="J5" s="91"/>
      <c r="K5" s="91"/>
      <c r="L5" s="92"/>
      <c r="M5" s="91"/>
      <c r="N5" s="91"/>
      <c r="O5" s="91"/>
      <c r="P5" s="91"/>
    </row>
    <row r="6" spans="1:240" ht="39.950000000000003" customHeight="1" x14ac:dyDescent="0.3">
      <c r="B6" s="93">
        <f>C89</f>
        <v>1967115.34</v>
      </c>
      <c r="C6" s="93"/>
      <c r="D6" s="94"/>
      <c r="E6" s="107">
        <f>D89</f>
        <v>320634</v>
      </c>
      <c r="F6" s="106"/>
      <c r="G6" s="108"/>
      <c r="H6" s="106">
        <f>E89</f>
        <v>1646481.34</v>
      </c>
      <c r="I6" s="106"/>
      <c r="J6" s="106"/>
      <c r="K6" s="104">
        <f>F89</f>
        <v>5.4196404096327218</v>
      </c>
      <c r="L6" s="105"/>
      <c r="M6" s="98">
        <f>H89</f>
        <v>21476</v>
      </c>
      <c r="N6" s="99"/>
      <c r="O6" s="110">
        <f>N89</f>
        <v>538</v>
      </c>
      <c r="P6" s="110"/>
    </row>
    <row r="7" spans="1:240" ht="6.95" customHeight="1" x14ac:dyDescent="0.35">
      <c r="B7" s="8"/>
      <c r="C7" s="8"/>
      <c r="D7" s="9"/>
      <c r="E7" s="10"/>
      <c r="F7" s="8"/>
      <c r="G7" s="9"/>
      <c r="H7" s="100"/>
      <c r="I7" s="100"/>
      <c r="J7" s="9"/>
      <c r="K7" s="8"/>
      <c r="L7" s="9"/>
      <c r="M7" s="10"/>
      <c r="N7" s="9"/>
      <c r="O7" s="100"/>
      <c r="P7" s="100"/>
    </row>
    <row r="8" spans="1:240" ht="17.100000000000001" customHeight="1" x14ac:dyDescent="0.3">
      <c r="B8" s="95" t="s">
        <v>8</v>
      </c>
      <c r="C8" s="95"/>
      <c r="D8" s="79" t="s">
        <v>2</v>
      </c>
      <c r="E8" s="109" t="s">
        <v>9</v>
      </c>
      <c r="F8" s="95"/>
      <c r="G8" s="79" t="s">
        <v>5</v>
      </c>
      <c r="H8" s="95" t="s">
        <v>10</v>
      </c>
      <c r="I8" s="95"/>
      <c r="J8" s="79" t="s">
        <v>2</v>
      </c>
      <c r="K8" s="78" t="s">
        <v>11</v>
      </c>
      <c r="L8" s="81" t="s">
        <v>0</v>
      </c>
      <c r="M8" s="80" t="s">
        <v>12</v>
      </c>
      <c r="N8" s="81" t="s">
        <v>0</v>
      </c>
      <c r="O8" s="78" t="s">
        <v>12</v>
      </c>
      <c r="P8" s="82" t="s">
        <v>0</v>
      </c>
    </row>
    <row r="9" spans="1:240" ht="24.95" customHeight="1" x14ac:dyDescent="0.35">
      <c r="B9" s="96">
        <f>C90</f>
        <v>850000</v>
      </c>
      <c r="C9" s="96"/>
      <c r="D9" s="87">
        <f>IFERROR((B6-B9)/B9,"")</f>
        <v>1.3142533411764707</v>
      </c>
      <c r="E9" s="97">
        <f>D90</f>
        <v>450000</v>
      </c>
      <c r="F9" s="96"/>
      <c r="G9" s="87">
        <f>IFERROR((E6-E9)/E9,"")</f>
        <v>-0.28748000000000001</v>
      </c>
      <c r="H9" s="96">
        <f>E90</f>
        <v>350000</v>
      </c>
      <c r="I9" s="96"/>
      <c r="J9" s="87">
        <f>IFERROR((H6-H9)/H9,"")</f>
        <v>3.7042324000000004</v>
      </c>
      <c r="K9" s="45">
        <f>F90</f>
        <v>5</v>
      </c>
      <c r="L9" s="46">
        <f>F91</f>
        <v>1.0839280819265444</v>
      </c>
      <c r="M9" s="47">
        <f>H90</f>
        <v>18500</v>
      </c>
      <c r="N9" s="46">
        <f>H91</f>
        <v>1.160864864864865</v>
      </c>
      <c r="O9" s="48">
        <f>N90</f>
        <v>450</v>
      </c>
      <c r="P9" s="45">
        <f>N91</f>
        <v>1.1955555555555555</v>
      </c>
      <c r="Q9" s="44"/>
    </row>
    <row r="10" spans="1:240" ht="6.95" customHeight="1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240" ht="9.9499999999999993" customHeight="1" x14ac:dyDescent="0.3"/>
    <row r="12" spans="1:240" s="12" customFormat="1" ht="30" customHeight="1" x14ac:dyDescent="0.55000000000000004">
      <c r="B12" s="112" t="s">
        <v>13</v>
      </c>
      <c r="C12" s="112"/>
      <c r="D12" s="112"/>
      <c r="E12" s="13"/>
    </row>
    <row r="13" spans="1:240" ht="180" customHeight="1" x14ac:dyDescent="0.3"/>
    <row r="14" spans="1:240" s="12" customFormat="1" ht="30" customHeight="1" x14ac:dyDescent="0.55000000000000004">
      <c r="B14" s="112" t="s">
        <v>14</v>
      </c>
      <c r="C14" s="112"/>
      <c r="D14" s="112"/>
    </row>
    <row r="15" spans="1:240" ht="180" customHeight="1" x14ac:dyDescent="0.3"/>
    <row r="16" spans="1:240" ht="9.9499999999999993" customHeight="1" x14ac:dyDescent="0.3"/>
    <row r="17" spans="2:16" ht="30" customHeight="1" x14ac:dyDescent="0.3">
      <c r="B17" s="14"/>
      <c r="E17" s="103" t="s">
        <v>55</v>
      </c>
      <c r="F17" s="103"/>
      <c r="G17" s="103"/>
      <c r="H17" s="103"/>
      <c r="I17" s="103"/>
      <c r="J17" s="103"/>
      <c r="K17" s="103" t="s">
        <v>56</v>
      </c>
      <c r="L17" s="103"/>
      <c r="M17" s="103"/>
      <c r="N17" s="103"/>
      <c r="O17" s="103"/>
      <c r="P17" s="103"/>
    </row>
    <row r="18" spans="2:16" ht="21.95" customHeight="1" x14ac:dyDescent="0.3">
      <c r="B18" s="102" t="s">
        <v>57</v>
      </c>
      <c r="C18" s="102"/>
      <c r="D18" s="102"/>
    </row>
    <row r="19" spans="2:16" ht="35.1" customHeight="1" x14ac:dyDescent="0.3">
      <c r="B19" s="101">
        <f>P89</f>
        <v>616.12063705268804</v>
      </c>
      <c r="C19" s="101"/>
      <c r="D19" s="101"/>
    </row>
    <row r="20" spans="2:16" ht="6.95" customHeight="1" x14ac:dyDescent="0.35">
      <c r="B20" s="15"/>
      <c r="C20" s="15"/>
      <c r="D20" s="15"/>
    </row>
    <row r="21" spans="2:16" ht="17.100000000000001" customHeight="1" x14ac:dyDescent="0.3">
      <c r="B21" s="95" t="s">
        <v>7</v>
      </c>
      <c r="C21" s="95"/>
      <c r="D21" s="88" t="s">
        <v>3</v>
      </c>
    </row>
    <row r="22" spans="2:16" ht="24.95" customHeight="1" x14ac:dyDescent="0.35">
      <c r="B22" s="96">
        <f>P90</f>
        <v>800</v>
      </c>
      <c r="C22" s="96"/>
      <c r="D22" s="86">
        <f>IFERROR((B19-B22)/B22,"")</f>
        <v>-0.22984920368413994</v>
      </c>
    </row>
    <row r="23" spans="2:16" ht="9.9499999999999993" customHeight="1" x14ac:dyDescent="0.3">
      <c r="B23" s="16"/>
      <c r="C23" s="16"/>
      <c r="D23" s="16"/>
    </row>
    <row r="24" spans="2:16" ht="3" customHeight="1" x14ac:dyDescent="0.35">
      <c r="B24" s="15"/>
      <c r="C24" s="15"/>
      <c r="D24" s="15"/>
    </row>
    <row r="25" spans="2:16" ht="9.9499999999999993" customHeight="1" x14ac:dyDescent="0.35">
      <c r="B25" s="114"/>
      <c r="C25" s="114"/>
      <c r="D25" s="114"/>
    </row>
    <row r="26" spans="2:16" ht="21.95" customHeight="1" x14ac:dyDescent="0.3">
      <c r="B26" s="102" t="s">
        <v>58</v>
      </c>
      <c r="C26" s="102"/>
      <c r="D26" s="102"/>
    </row>
    <row r="27" spans="2:16" ht="35.1" customHeight="1" x14ac:dyDescent="0.3">
      <c r="B27" s="113">
        <f>O89</f>
        <v>3764.0210704546844</v>
      </c>
      <c r="C27" s="113"/>
      <c r="D27" s="113"/>
    </row>
    <row r="28" spans="2:16" ht="6.95" customHeight="1" x14ac:dyDescent="0.35">
      <c r="B28" s="15"/>
      <c r="C28" s="15"/>
      <c r="D28" s="15"/>
    </row>
    <row r="29" spans="2:16" ht="17.100000000000001" customHeight="1" x14ac:dyDescent="0.3">
      <c r="B29" s="95" t="s">
        <v>10</v>
      </c>
      <c r="C29" s="95"/>
      <c r="D29" s="88" t="s">
        <v>4</v>
      </c>
    </row>
    <row r="30" spans="2:16" ht="24.95" customHeight="1" x14ac:dyDescent="0.35">
      <c r="B30" s="96">
        <f>O90</f>
        <v>1850</v>
      </c>
      <c r="C30" s="96"/>
      <c r="D30" s="89">
        <f>IFERROR((B27-B30)/B30,"")</f>
        <v>1.0346059840295592</v>
      </c>
    </row>
    <row r="31" spans="2:16" ht="20.100000000000001" customHeight="1" x14ac:dyDescent="0.3">
      <c r="B31" s="17"/>
      <c r="C31" s="17"/>
      <c r="D31" s="17"/>
    </row>
    <row r="32" spans="2:16" ht="24.95" customHeight="1" x14ac:dyDescent="0.3">
      <c r="B32" s="115" t="s">
        <v>15</v>
      </c>
      <c r="C32" s="115"/>
      <c r="D32" s="18"/>
      <c r="E32" s="18"/>
      <c r="F32" s="17"/>
    </row>
    <row r="33" spans="1:18" ht="7.5" customHeight="1" x14ac:dyDescent="0.35">
      <c r="B33" s="19"/>
      <c r="C33" s="19"/>
      <c r="D33" s="18"/>
      <c r="E33" s="18"/>
      <c r="F33" s="17"/>
    </row>
    <row r="34" spans="1:18" ht="32.1" customHeight="1" x14ac:dyDescent="0.3">
      <c r="A34" s="20"/>
      <c r="B34" s="49" t="s">
        <v>16</v>
      </c>
      <c r="C34" s="49" t="s">
        <v>18</v>
      </c>
      <c r="D34" s="49" t="s">
        <v>20</v>
      </c>
      <c r="E34" s="49" t="s">
        <v>22</v>
      </c>
      <c r="F34" s="49" t="s">
        <v>35</v>
      </c>
      <c r="G34" s="49" t="s">
        <v>24</v>
      </c>
      <c r="H34" s="49" t="s">
        <v>60</v>
      </c>
      <c r="I34" s="49" t="s">
        <v>27</v>
      </c>
      <c r="J34" s="49" t="s">
        <v>28</v>
      </c>
      <c r="K34" s="49" t="s">
        <v>29</v>
      </c>
      <c r="L34" s="49" t="s">
        <v>31</v>
      </c>
      <c r="M34" s="49" t="s">
        <v>32</v>
      </c>
      <c r="N34" s="49" t="s">
        <v>59</v>
      </c>
      <c r="O34" s="49" t="s">
        <v>33</v>
      </c>
      <c r="P34" s="49" t="s">
        <v>34</v>
      </c>
    </row>
    <row r="35" spans="1:18" ht="19.899999999999999" customHeight="1" x14ac:dyDescent="0.3">
      <c r="B35" s="50">
        <v>1</v>
      </c>
      <c r="C35" s="52">
        <v>54382.6</v>
      </c>
      <c r="D35" s="61">
        <v>13212</v>
      </c>
      <c r="E35" s="55">
        <f>IFERROR(C35-D35,"")</f>
        <v>41170.6</v>
      </c>
      <c r="F35" s="21">
        <f>IFERROR(E35/D35,"")</f>
        <v>3.1161519830457158</v>
      </c>
      <c r="G35" s="22">
        <v>13979</v>
      </c>
      <c r="H35" s="22">
        <v>653</v>
      </c>
      <c r="I35" s="58">
        <f>IFERROR(D35/H35,"")</f>
        <v>20.232771822358345</v>
      </c>
      <c r="J35" s="22">
        <v>102</v>
      </c>
      <c r="K35" s="58">
        <f>IFERROR(D35/J35,"")</f>
        <v>129.52941176470588</v>
      </c>
      <c r="L35" s="23">
        <v>45</v>
      </c>
      <c r="M35" s="58">
        <f>IFERROR(D35/L35,"")</f>
        <v>293.60000000000002</v>
      </c>
      <c r="N35" s="23">
        <v>21</v>
      </c>
      <c r="O35" s="64">
        <f>IFERROR(C35/N35,"")</f>
        <v>2589.6476190476192</v>
      </c>
      <c r="P35" s="58">
        <f>IFERROR(D35/N35,"")</f>
        <v>629.14285714285711</v>
      </c>
      <c r="R35" s="24"/>
    </row>
    <row r="36" spans="1:18" ht="19.899999999999999" customHeight="1" x14ac:dyDescent="0.3">
      <c r="B36" s="51">
        <v>2</v>
      </c>
      <c r="C36" s="53">
        <v>70618.78</v>
      </c>
      <c r="D36" s="62">
        <v>11134</v>
      </c>
      <c r="E36" s="56">
        <f t="shared" ref="E36:E86" si="0">IFERROR(C36-D36,"")</f>
        <v>59484.78</v>
      </c>
      <c r="F36" s="26">
        <f t="shared" ref="F36:F86" si="1">IFERROR(E36/D36,"")</f>
        <v>5.3426243937488769</v>
      </c>
      <c r="G36" s="27">
        <v>13534</v>
      </c>
      <c r="H36" s="27">
        <v>788</v>
      </c>
      <c r="I36" s="59">
        <f>IFERROR(D36/H36,"")</f>
        <v>14.129441624365482</v>
      </c>
      <c r="J36" s="27">
        <v>83</v>
      </c>
      <c r="K36" s="59">
        <f>IFERROR(D36/J36,"")</f>
        <v>134.14457831325302</v>
      </c>
      <c r="L36" s="28">
        <v>53</v>
      </c>
      <c r="M36" s="59">
        <f>IFERROR(D36/L36,"")</f>
        <v>210.0754716981132</v>
      </c>
      <c r="N36" s="28">
        <v>14</v>
      </c>
      <c r="O36" s="65">
        <f t="shared" ref="O36:O86" si="2">IFERROR(C36/N36,"")</f>
        <v>5044.1985714285711</v>
      </c>
      <c r="P36" s="59">
        <f>IFERROR(D36/N36,"")</f>
        <v>795.28571428571433</v>
      </c>
    </row>
    <row r="37" spans="1:18" ht="19.899999999999999" customHeight="1" x14ac:dyDescent="0.3">
      <c r="B37" s="51">
        <v>3</v>
      </c>
      <c r="C37" s="53">
        <v>89270.91</v>
      </c>
      <c r="D37" s="62">
        <v>12501</v>
      </c>
      <c r="E37" s="56">
        <f t="shared" si="0"/>
        <v>76769.91</v>
      </c>
      <c r="F37" s="26">
        <f t="shared" si="1"/>
        <v>6.1411015118790502</v>
      </c>
      <c r="G37" s="27">
        <v>12901</v>
      </c>
      <c r="H37" s="27">
        <v>631</v>
      </c>
      <c r="I37" s="59">
        <f>IFERROR(D37/H37,"")</f>
        <v>19.811410459587954</v>
      </c>
      <c r="J37" s="27">
        <v>113</v>
      </c>
      <c r="K37" s="59">
        <f>IFERROR(D37/J37,"")</f>
        <v>110.6283185840708</v>
      </c>
      <c r="L37" s="28">
        <v>47</v>
      </c>
      <c r="M37" s="59">
        <f>IFERROR(D37/L37,"")</f>
        <v>265.97872340425533</v>
      </c>
      <c r="N37" s="28">
        <v>18</v>
      </c>
      <c r="O37" s="65">
        <f t="shared" si="2"/>
        <v>4959.4949999999999</v>
      </c>
      <c r="P37" s="59">
        <f>IFERROR(D37/N37,"")</f>
        <v>694.5</v>
      </c>
    </row>
    <row r="38" spans="1:18" ht="19.899999999999999" customHeight="1" x14ac:dyDescent="0.3">
      <c r="B38" s="51">
        <v>4</v>
      </c>
      <c r="C38" s="53">
        <v>84841.77</v>
      </c>
      <c r="D38" s="62">
        <v>8650</v>
      </c>
      <c r="E38" s="56">
        <f t="shared" si="0"/>
        <v>76191.77</v>
      </c>
      <c r="F38" s="26">
        <f t="shared" si="1"/>
        <v>8.8082971098265901</v>
      </c>
      <c r="G38" s="27">
        <v>21163</v>
      </c>
      <c r="H38" s="27">
        <v>658</v>
      </c>
      <c r="I38" s="59">
        <f>IFERROR(D38/H38,"")</f>
        <v>13.145896656534955</v>
      </c>
      <c r="J38" s="27">
        <v>100</v>
      </c>
      <c r="K38" s="59">
        <f>IFERROR(D38/J38,"")</f>
        <v>86.5</v>
      </c>
      <c r="L38" s="28">
        <v>37</v>
      </c>
      <c r="M38" s="59">
        <f>IFERROR(D38/L38,"")</f>
        <v>233.78378378378378</v>
      </c>
      <c r="N38" s="28">
        <v>13</v>
      </c>
      <c r="O38" s="65">
        <f t="shared" si="2"/>
        <v>6526.29</v>
      </c>
      <c r="P38" s="59">
        <f>IFERROR(D38/N38,"")</f>
        <v>665.38461538461536</v>
      </c>
    </row>
    <row r="39" spans="1:18" ht="19.899999999999999" customHeight="1" x14ac:dyDescent="0.3">
      <c r="B39" s="51">
        <v>5</v>
      </c>
      <c r="C39" s="53">
        <v>74322.570000000007</v>
      </c>
      <c r="D39" s="62">
        <v>10115</v>
      </c>
      <c r="E39" s="56">
        <f t="shared" ref="E39:E63" si="3">IFERROR(C39-D39,"")</f>
        <v>64207.570000000007</v>
      </c>
      <c r="F39" s="26">
        <f t="shared" si="1"/>
        <v>6.3477577854671283</v>
      </c>
      <c r="G39" s="27">
        <v>19403</v>
      </c>
      <c r="H39" s="27">
        <v>680</v>
      </c>
      <c r="I39" s="59">
        <f t="shared" ref="I39:I64" si="4">IFERROR(D39/H39,"")</f>
        <v>14.875</v>
      </c>
      <c r="J39" s="27">
        <v>105</v>
      </c>
      <c r="K39" s="59">
        <f t="shared" ref="K39:K64" si="5">IFERROR(D39/J39,"")</f>
        <v>96.333333333333329</v>
      </c>
      <c r="L39" s="28">
        <v>53</v>
      </c>
      <c r="M39" s="59">
        <f t="shared" ref="M39:M64" si="6">IFERROR(D39/L39,"")</f>
        <v>190.84905660377359</v>
      </c>
      <c r="N39" s="28">
        <v>20</v>
      </c>
      <c r="O39" s="65">
        <f t="shared" si="2"/>
        <v>3716.1285000000003</v>
      </c>
      <c r="P39" s="59">
        <f t="shared" ref="P39:P64" si="7">IFERROR(D39/N39,"")</f>
        <v>505.75</v>
      </c>
    </row>
    <row r="40" spans="1:18" ht="19.899999999999999" customHeight="1" x14ac:dyDescent="0.3">
      <c r="B40" s="51">
        <v>6</v>
      </c>
      <c r="C40" s="53">
        <v>64328.68</v>
      </c>
      <c r="D40" s="62">
        <v>11110</v>
      </c>
      <c r="E40" s="56">
        <f t="shared" si="3"/>
        <v>53218.68</v>
      </c>
      <c r="F40" s="26">
        <f t="shared" si="1"/>
        <v>4.7901602160216026</v>
      </c>
      <c r="G40" s="27">
        <v>16878</v>
      </c>
      <c r="H40" s="27">
        <v>796</v>
      </c>
      <c r="I40" s="59">
        <f t="shared" si="4"/>
        <v>13.957286432160805</v>
      </c>
      <c r="J40" s="27">
        <v>112</v>
      </c>
      <c r="K40" s="59">
        <f t="shared" si="5"/>
        <v>99.196428571428569</v>
      </c>
      <c r="L40" s="28">
        <v>58</v>
      </c>
      <c r="M40" s="59">
        <f t="shared" si="6"/>
        <v>191.55172413793105</v>
      </c>
      <c r="N40" s="28">
        <v>16</v>
      </c>
      <c r="O40" s="65">
        <f t="shared" si="2"/>
        <v>4020.5425</v>
      </c>
      <c r="P40" s="59">
        <f t="shared" si="7"/>
        <v>694.375</v>
      </c>
    </row>
    <row r="41" spans="1:18" ht="19.899999999999999" customHeight="1" x14ac:dyDescent="0.3">
      <c r="B41" s="51">
        <v>7</v>
      </c>
      <c r="C41" s="53">
        <v>50348.68</v>
      </c>
      <c r="D41" s="62">
        <v>7530</v>
      </c>
      <c r="E41" s="56">
        <f t="shared" si="3"/>
        <v>42818.68</v>
      </c>
      <c r="F41" s="26">
        <f t="shared" si="1"/>
        <v>5.6864116865869851</v>
      </c>
      <c r="G41" s="27">
        <v>21814</v>
      </c>
      <c r="H41" s="27">
        <v>702</v>
      </c>
      <c r="I41" s="59">
        <f t="shared" si="4"/>
        <v>10.726495726495726</v>
      </c>
      <c r="J41" s="27">
        <v>118</v>
      </c>
      <c r="K41" s="59">
        <f t="shared" si="5"/>
        <v>63.813559322033896</v>
      </c>
      <c r="L41" s="28">
        <v>46</v>
      </c>
      <c r="M41" s="59">
        <f t="shared" si="6"/>
        <v>163.69565217391303</v>
      </c>
      <c r="N41" s="28">
        <v>19</v>
      </c>
      <c r="O41" s="65">
        <f t="shared" si="2"/>
        <v>2649.9305263157894</v>
      </c>
      <c r="P41" s="59">
        <f t="shared" si="7"/>
        <v>396.31578947368422</v>
      </c>
    </row>
    <row r="42" spans="1:18" ht="19.899999999999999" customHeight="1" x14ac:dyDescent="0.3">
      <c r="B42" s="51">
        <v>8</v>
      </c>
      <c r="C42" s="53">
        <v>53468.25</v>
      </c>
      <c r="D42" s="62">
        <v>8132</v>
      </c>
      <c r="E42" s="56">
        <f t="shared" si="3"/>
        <v>45336.25</v>
      </c>
      <c r="F42" s="26">
        <f t="shared" si="1"/>
        <v>5.5750430398425967</v>
      </c>
      <c r="G42" s="27">
        <v>18795</v>
      </c>
      <c r="H42" s="27">
        <v>725</v>
      </c>
      <c r="I42" s="59">
        <f t="shared" si="4"/>
        <v>11.216551724137931</v>
      </c>
      <c r="J42" s="27">
        <v>88</v>
      </c>
      <c r="K42" s="59">
        <f t="shared" si="5"/>
        <v>92.409090909090907</v>
      </c>
      <c r="L42" s="28">
        <v>41</v>
      </c>
      <c r="M42" s="59">
        <f t="shared" si="6"/>
        <v>198.34146341463415</v>
      </c>
      <c r="N42" s="28">
        <v>22</v>
      </c>
      <c r="O42" s="65">
        <f t="shared" si="2"/>
        <v>2430.375</v>
      </c>
      <c r="P42" s="59">
        <f t="shared" si="7"/>
        <v>369.63636363636363</v>
      </c>
    </row>
    <row r="43" spans="1:18" ht="19.899999999999999" customHeight="1" x14ac:dyDescent="0.3">
      <c r="B43" s="51">
        <v>9</v>
      </c>
      <c r="C43" s="53">
        <v>76532.210000000006</v>
      </c>
      <c r="D43" s="62">
        <v>10779</v>
      </c>
      <c r="E43" s="56">
        <f t="shared" si="3"/>
        <v>65753.210000000006</v>
      </c>
      <c r="F43" s="26">
        <f t="shared" si="1"/>
        <v>6.1001215326097045</v>
      </c>
      <c r="G43" s="27">
        <v>20763</v>
      </c>
      <c r="H43" s="27">
        <v>660</v>
      </c>
      <c r="I43" s="59">
        <f t="shared" si="4"/>
        <v>16.331818181818182</v>
      </c>
      <c r="J43" s="27">
        <v>101</v>
      </c>
      <c r="K43" s="59">
        <f t="shared" si="5"/>
        <v>106.72277227722772</v>
      </c>
      <c r="L43" s="28">
        <v>42</v>
      </c>
      <c r="M43" s="59">
        <f t="shared" si="6"/>
        <v>256.64285714285717</v>
      </c>
      <c r="N43" s="28">
        <v>23</v>
      </c>
      <c r="O43" s="65">
        <f t="shared" si="2"/>
        <v>3327.487391304348</v>
      </c>
      <c r="P43" s="59">
        <f t="shared" si="7"/>
        <v>468.6521739130435</v>
      </c>
    </row>
    <row r="44" spans="1:18" ht="19.899999999999999" customHeight="1" x14ac:dyDescent="0.3">
      <c r="B44" s="51">
        <v>10</v>
      </c>
      <c r="C44" s="53">
        <v>92168.95</v>
      </c>
      <c r="D44" s="62">
        <v>6520</v>
      </c>
      <c r="E44" s="56">
        <f t="shared" si="3"/>
        <v>85648.95</v>
      </c>
      <c r="F44" s="26">
        <f t="shared" si="1"/>
        <v>13.136342024539877</v>
      </c>
      <c r="G44" s="27">
        <v>11656</v>
      </c>
      <c r="H44" s="27">
        <v>703</v>
      </c>
      <c r="I44" s="59">
        <f t="shared" si="4"/>
        <v>9.2745376955903271</v>
      </c>
      <c r="J44" s="27">
        <v>99</v>
      </c>
      <c r="K44" s="59">
        <f t="shared" si="5"/>
        <v>65.858585858585855</v>
      </c>
      <c r="L44" s="28">
        <v>45</v>
      </c>
      <c r="M44" s="59">
        <f t="shared" si="6"/>
        <v>144.88888888888889</v>
      </c>
      <c r="N44" s="28">
        <v>19</v>
      </c>
      <c r="O44" s="65">
        <f t="shared" si="2"/>
        <v>4850.9973684210527</v>
      </c>
      <c r="P44" s="59">
        <f t="shared" si="7"/>
        <v>343.15789473684208</v>
      </c>
    </row>
    <row r="45" spans="1:18" ht="19.899999999999999" customHeight="1" x14ac:dyDescent="0.3">
      <c r="B45" s="51">
        <v>11</v>
      </c>
      <c r="C45" s="53">
        <v>69603.360000000001</v>
      </c>
      <c r="D45" s="62">
        <v>12659</v>
      </c>
      <c r="E45" s="56">
        <f t="shared" si="3"/>
        <v>56944.36</v>
      </c>
      <c r="F45" s="26">
        <f t="shared" si="1"/>
        <v>4.4983300418674466</v>
      </c>
      <c r="G45" s="27">
        <v>18762</v>
      </c>
      <c r="H45" s="27">
        <v>720</v>
      </c>
      <c r="I45" s="59">
        <f t="shared" si="4"/>
        <v>17.581944444444446</v>
      </c>
      <c r="J45" s="27">
        <v>99</v>
      </c>
      <c r="K45" s="59">
        <f t="shared" si="5"/>
        <v>127.86868686868686</v>
      </c>
      <c r="L45" s="28">
        <v>35</v>
      </c>
      <c r="M45" s="59">
        <f t="shared" si="6"/>
        <v>361.68571428571431</v>
      </c>
      <c r="N45" s="28">
        <v>22</v>
      </c>
      <c r="O45" s="65">
        <f t="shared" si="2"/>
        <v>3163.7890909090911</v>
      </c>
      <c r="P45" s="59">
        <f t="shared" si="7"/>
        <v>575.40909090909088</v>
      </c>
    </row>
    <row r="46" spans="1:18" ht="19.899999999999999" customHeight="1" x14ac:dyDescent="0.3">
      <c r="B46" s="51">
        <v>12</v>
      </c>
      <c r="C46" s="53">
        <v>37172.769999999997</v>
      </c>
      <c r="D46" s="62">
        <v>10258</v>
      </c>
      <c r="E46" s="56">
        <f t="shared" si="3"/>
        <v>26914.769999999997</v>
      </c>
      <c r="F46" s="26">
        <f t="shared" si="1"/>
        <v>2.6237833885747706</v>
      </c>
      <c r="G46" s="27">
        <v>16835</v>
      </c>
      <c r="H46" s="27">
        <v>619</v>
      </c>
      <c r="I46" s="59">
        <f t="shared" si="4"/>
        <v>16.571890145395798</v>
      </c>
      <c r="J46" s="27">
        <v>82</v>
      </c>
      <c r="K46" s="59">
        <f t="shared" si="5"/>
        <v>125.09756097560975</v>
      </c>
      <c r="L46" s="28">
        <v>49</v>
      </c>
      <c r="M46" s="59">
        <f t="shared" si="6"/>
        <v>209.34693877551021</v>
      </c>
      <c r="N46" s="28">
        <v>16</v>
      </c>
      <c r="O46" s="65">
        <f t="shared" si="2"/>
        <v>2323.2981249999998</v>
      </c>
      <c r="P46" s="59">
        <f t="shared" si="7"/>
        <v>641.125</v>
      </c>
    </row>
    <row r="47" spans="1:18" ht="19.899999999999999" customHeight="1" x14ac:dyDescent="0.3">
      <c r="B47" s="51">
        <v>13</v>
      </c>
      <c r="C47" s="53">
        <v>53468.99</v>
      </c>
      <c r="D47" s="62">
        <v>12795</v>
      </c>
      <c r="E47" s="56">
        <f t="shared" si="3"/>
        <v>40673.99</v>
      </c>
      <c r="F47" s="26">
        <f t="shared" si="1"/>
        <v>3.1788972254787025</v>
      </c>
      <c r="G47" s="27">
        <v>19609</v>
      </c>
      <c r="H47" s="27">
        <v>797</v>
      </c>
      <c r="I47" s="59">
        <f t="shared" si="4"/>
        <v>16.053952321204516</v>
      </c>
      <c r="J47" s="27">
        <v>98</v>
      </c>
      <c r="K47" s="59">
        <f t="shared" si="5"/>
        <v>130.5612244897959</v>
      </c>
      <c r="L47" s="28">
        <v>60</v>
      </c>
      <c r="M47" s="59">
        <f t="shared" si="6"/>
        <v>213.25</v>
      </c>
      <c r="N47" s="28">
        <v>19</v>
      </c>
      <c r="O47" s="65">
        <f t="shared" si="2"/>
        <v>2814.1573684210525</v>
      </c>
      <c r="P47" s="59">
        <f t="shared" si="7"/>
        <v>673.42105263157896</v>
      </c>
    </row>
    <row r="48" spans="1:18" ht="19.899999999999999" customHeight="1" x14ac:dyDescent="0.3">
      <c r="B48" s="51">
        <v>14</v>
      </c>
      <c r="C48" s="53">
        <v>56660.69</v>
      </c>
      <c r="D48" s="62">
        <v>7698</v>
      </c>
      <c r="E48" s="56">
        <f t="shared" si="3"/>
        <v>48962.69</v>
      </c>
      <c r="F48" s="26">
        <f t="shared" si="1"/>
        <v>6.3604429722005715</v>
      </c>
      <c r="G48" s="27">
        <v>19141</v>
      </c>
      <c r="H48" s="27">
        <v>729</v>
      </c>
      <c r="I48" s="59">
        <f t="shared" si="4"/>
        <v>10.559670781893004</v>
      </c>
      <c r="J48" s="27">
        <v>109</v>
      </c>
      <c r="K48" s="59">
        <f t="shared" si="5"/>
        <v>70.623853211009177</v>
      </c>
      <c r="L48" s="28">
        <v>34</v>
      </c>
      <c r="M48" s="59">
        <f t="shared" si="6"/>
        <v>226.41176470588235</v>
      </c>
      <c r="N48" s="28">
        <v>19</v>
      </c>
      <c r="O48" s="65">
        <f t="shared" si="2"/>
        <v>2982.1415789473685</v>
      </c>
      <c r="P48" s="59">
        <f t="shared" si="7"/>
        <v>405.15789473684208</v>
      </c>
    </row>
    <row r="49" spans="2:16" ht="19.899999999999999" customHeight="1" x14ac:dyDescent="0.3">
      <c r="B49" s="51">
        <v>15</v>
      </c>
      <c r="C49" s="53">
        <v>36067.040000000001</v>
      </c>
      <c r="D49" s="62">
        <v>11961</v>
      </c>
      <c r="E49" s="56">
        <f t="shared" si="3"/>
        <v>24106.04</v>
      </c>
      <c r="F49" s="26">
        <f t="shared" si="1"/>
        <v>2.0153866733550707</v>
      </c>
      <c r="G49" s="27">
        <v>16813</v>
      </c>
      <c r="H49" s="27">
        <v>728</v>
      </c>
      <c r="I49" s="59">
        <f t="shared" si="4"/>
        <v>16.429945054945055</v>
      </c>
      <c r="J49" s="27">
        <v>84</v>
      </c>
      <c r="K49" s="59">
        <f t="shared" si="5"/>
        <v>142.39285714285714</v>
      </c>
      <c r="L49" s="28">
        <v>38</v>
      </c>
      <c r="M49" s="59">
        <f t="shared" si="6"/>
        <v>314.76315789473682</v>
      </c>
      <c r="N49" s="28">
        <v>15</v>
      </c>
      <c r="O49" s="65">
        <f t="shared" si="2"/>
        <v>2404.4693333333335</v>
      </c>
      <c r="P49" s="59">
        <f t="shared" si="7"/>
        <v>797.4</v>
      </c>
    </row>
    <row r="50" spans="2:16" ht="19.899999999999999" customHeight="1" x14ac:dyDescent="0.3">
      <c r="B50" s="51">
        <v>16</v>
      </c>
      <c r="C50" s="53">
        <v>84030.5</v>
      </c>
      <c r="D50" s="62">
        <v>13856</v>
      </c>
      <c r="E50" s="56">
        <f t="shared" si="3"/>
        <v>70174.5</v>
      </c>
      <c r="F50" s="26">
        <f t="shared" si="1"/>
        <v>5.0645568706697457</v>
      </c>
      <c r="G50" s="27">
        <v>15536</v>
      </c>
      <c r="H50" s="27">
        <v>782</v>
      </c>
      <c r="I50" s="59">
        <f t="shared" si="4"/>
        <v>17.718670076726344</v>
      </c>
      <c r="J50" s="27">
        <v>118</v>
      </c>
      <c r="K50" s="59">
        <f t="shared" si="5"/>
        <v>117.42372881355932</v>
      </c>
      <c r="L50" s="28">
        <v>55</v>
      </c>
      <c r="M50" s="59">
        <f t="shared" si="6"/>
        <v>251.92727272727274</v>
      </c>
      <c r="N50" s="28">
        <v>15</v>
      </c>
      <c r="O50" s="65">
        <f t="shared" si="2"/>
        <v>5602.0333333333338</v>
      </c>
      <c r="P50" s="59">
        <f t="shared" si="7"/>
        <v>923.73333333333335</v>
      </c>
    </row>
    <row r="51" spans="2:16" ht="19.899999999999999" customHeight="1" x14ac:dyDescent="0.3">
      <c r="B51" s="51">
        <v>17</v>
      </c>
      <c r="C51" s="53">
        <v>54095.199999999997</v>
      </c>
      <c r="D51" s="62">
        <v>8960</v>
      </c>
      <c r="E51" s="56">
        <f t="shared" si="3"/>
        <v>45135.199999999997</v>
      </c>
      <c r="F51" s="26">
        <f t="shared" si="1"/>
        <v>5.0374107142857136</v>
      </c>
      <c r="G51" s="27">
        <v>20924</v>
      </c>
      <c r="H51" s="27">
        <v>777</v>
      </c>
      <c r="I51" s="59">
        <f t="shared" si="4"/>
        <v>11.531531531531531</v>
      </c>
      <c r="J51" s="27">
        <v>115</v>
      </c>
      <c r="K51" s="59">
        <f t="shared" si="5"/>
        <v>77.913043478260875</v>
      </c>
      <c r="L51" s="28">
        <v>54</v>
      </c>
      <c r="M51" s="59">
        <f t="shared" si="6"/>
        <v>165.92592592592592</v>
      </c>
      <c r="N51" s="28">
        <v>19</v>
      </c>
      <c r="O51" s="65">
        <f t="shared" si="2"/>
        <v>2847.1157894736839</v>
      </c>
      <c r="P51" s="59">
        <f t="shared" si="7"/>
        <v>471.57894736842104</v>
      </c>
    </row>
    <row r="52" spans="2:16" ht="19.899999999999999" customHeight="1" x14ac:dyDescent="0.3">
      <c r="B52" s="51">
        <v>18</v>
      </c>
      <c r="C52" s="53">
        <v>59563.85</v>
      </c>
      <c r="D52" s="62">
        <v>9435</v>
      </c>
      <c r="E52" s="56">
        <f t="shared" si="3"/>
        <v>50128.85</v>
      </c>
      <c r="F52" s="26">
        <f t="shared" si="1"/>
        <v>5.3130736618971914</v>
      </c>
      <c r="G52" s="27">
        <v>15472</v>
      </c>
      <c r="H52" s="27">
        <v>745</v>
      </c>
      <c r="I52" s="59">
        <f t="shared" si="4"/>
        <v>12.664429530201343</v>
      </c>
      <c r="J52" s="27">
        <v>91</v>
      </c>
      <c r="K52" s="59">
        <f t="shared" si="5"/>
        <v>103.68131868131869</v>
      </c>
      <c r="L52" s="28">
        <v>54</v>
      </c>
      <c r="M52" s="59">
        <f t="shared" si="6"/>
        <v>174.72222222222223</v>
      </c>
      <c r="N52" s="28">
        <v>20</v>
      </c>
      <c r="O52" s="65">
        <f t="shared" si="2"/>
        <v>2978.1925000000001</v>
      </c>
      <c r="P52" s="59">
        <f t="shared" si="7"/>
        <v>471.75</v>
      </c>
    </row>
    <row r="53" spans="2:16" ht="19.899999999999999" customHeight="1" x14ac:dyDescent="0.3">
      <c r="B53" s="51">
        <v>19</v>
      </c>
      <c r="C53" s="53">
        <v>48626.25</v>
      </c>
      <c r="D53" s="62">
        <v>8460</v>
      </c>
      <c r="E53" s="56">
        <f t="shared" si="3"/>
        <v>40166.25</v>
      </c>
      <c r="F53" s="26">
        <f t="shared" si="1"/>
        <v>4.7477836879432624</v>
      </c>
      <c r="G53" s="27">
        <v>15551</v>
      </c>
      <c r="H53" s="27">
        <v>738</v>
      </c>
      <c r="I53" s="59">
        <f t="shared" si="4"/>
        <v>11.463414634146341</v>
      </c>
      <c r="J53" s="27">
        <v>107</v>
      </c>
      <c r="K53" s="59">
        <f t="shared" si="5"/>
        <v>79.065420560747668</v>
      </c>
      <c r="L53" s="28">
        <v>49</v>
      </c>
      <c r="M53" s="59">
        <f t="shared" si="6"/>
        <v>172.65306122448979</v>
      </c>
      <c r="N53" s="28">
        <v>19</v>
      </c>
      <c r="O53" s="65">
        <f t="shared" si="2"/>
        <v>2559.2763157894738</v>
      </c>
      <c r="P53" s="59">
        <f t="shared" si="7"/>
        <v>445.26315789473682</v>
      </c>
    </row>
    <row r="54" spans="2:16" ht="19.899999999999999" customHeight="1" x14ac:dyDescent="0.3">
      <c r="B54" s="51">
        <v>20</v>
      </c>
      <c r="C54" s="53">
        <v>82047.28</v>
      </c>
      <c r="D54" s="62">
        <v>14148</v>
      </c>
      <c r="E54" s="56">
        <f t="shared" si="3"/>
        <v>67899.28</v>
      </c>
      <c r="F54" s="26">
        <f t="shared" si="1"/>
        <v>4.799214023183489</v>
      </c>
      <c r="G54" s="27">
        <v>14884</v>
      </c>
      <c r="H54" s="27">
        <v>775</v>
      </c>
      <c r="I54" s="59">
        <f t="shared" si="4"/>
        <v>18.255483870967741</v>
      </c>
      <c r="J54" s="27">
        <v>111</v>
      </c>
      <c r="K54" s="59">
        <f t="shared" si="5"/>
        <v>127.45945945945945</v>
      </c>
      <c r="L54" s="28">
        <v>40</v>
      </c>
      <c r="M54" s="59">
        <f t="shared" si="6"/>
        <v>353.7</v>
      </c>
      <c r="N54" s="28">
        <v>19</v>
      </c>
      <c r="O54" s="65">
        <f t="shared" si="2"/>
        <v>4318.2778947368424</v>
      </c>
      <c r="P54" s="59">
        <f t="shared" si="7"/>
        <v>744.63157894736844</v>
      </c>
    </row>
    <row r="55" spans="2:16" ht="19.899999999999999" customHeight="1" x14ac:dyDescent="0.3">
      <c r="B55" s="51">
        <v>21</v>
      </c>
      <c r="C55" s="53">
        <v>36135.85</v>
      </c>
      <c r="D55" s="62">
        <v>12303</v>
      </c>
      <c r="E55" s="56">
        <f t="shared" si="3"/>
        <v>23832.85</v>
      </c>
      <c r="F55" s="26">
        <f t="shared" si="1"/>
        <v>1.9371576038364626</v>
      </c>
      <c r="G55" s="27">
        <v>14377</v>
      </c>
      <c r="H55" s="27">
        <v>726</v>
      </c>
      <c r="I55" s="59">
        <f t="shared" si="4"/>
        <v>16.946280991735538</v>
      </c>
      <c r="J55" s="27">
        <v>91</v>
      </c>
      <c r="K55" s="59">
        <f t="shared" si="5"/>
        <v>135.19780219780219</v>
      </c>
      <c r="L55" s="28">
        <v>33</v>
      </c>
      <c r="M55" s="59">
        <f t="shared" si="6"/>
        <v>372.81818181818181</v>
      </c>
      <c r="N55" s="28">
        <v>15</v>
      </c>
      <c r="O55" s="65">
        <f t="shared" si="2"/>
        <v>2409.0566666666664</v>
      </c>
      <c r="P55" s="59">
        <f t="shared" si="7"/>
        <v>820.2</v>
      </c>
    </row>
    <row r="56" spans="2:16" ht="19.899999999999999" customHeight="1" x14ac:dyDescent="0.3">
      <c r="B56" s="51">
        <v>22</v>
      </c>
      <c r="C56" s="53">
        <v>69490.91</v>
      </c>
      <c r="D56" s="62">
        <v>9350</v>
      </c>
      <c r="E56" s="56">
        <f t="shared" si="3"/>
        <v>60140.91</v>
      </c>
      <c r="F56" s="26">
        <f t="shared" si="1"/>
        <v>6.4321828877005354</v>
      </c>
      <c r="G56" s="27">
        <v>19712</v>
      </c>
      <c r="H56" s="27">
        <v>700</v>
      </c>
      <c r="I56" s="59">
        <f t="shared" si="4"/>
        <v>13.357142857142858</v>
      </c>
      <c r="J56" s="27">
        <v>112</v>
      </c>
      <c r="K56" s="59">
        <f t="shared" si="5"/>
        <v>83.482142857142861</v>
      </c>
      <c r="L56" s="28">
        <v>52</v>
      </c>
      <c r="M56" s="59">
        <f t="shared" si="6"/>
        <v>179.80769230769232</v>
      </c>
      <c r="N56" s="28">
        <v>22</v>
      </c>
      <c r="O56" s="65">
        <f t="shared" si="2"/>
        <v>3158.6777272727272</v>
      </c>
      <c r="P56" s="59">
        <f t="shared" si="7"/>
        <v>425</v>
      </c>
    </row>
    <row r="57" spans="2:16" ht="19.899999999999999" customHeight="1" x14ac:dyDescent="0.3">
      <c r="B57" s="51">
        <v>23</v>
      </c>
      <c r="C57" s="53">
        <v>90246.7</v>
      </c>
      <c r="D57" s="62">
        <v>14322</v>
      </c>
      <c r="E57" s="56">
        <f t="shared" si="3"/>
        <v>75924.7</v>
      </c>
      <c r="F57" s="26">
        <f t="shared" si="1"/>
        <v>5.3012637899734676</v>
      </c>
      <c r="G57" s="27">
        <v>14962</v>
      </c>
      <c r="H57" s="27">
        <v>773</v>
      </c>
      <c r="I57" s="59">
        <f t="shared" si="4"/>
        <v>18.527813712807244</v>
      </c>
      <c r="J57" s="27">
        <v>107</v>
      </c>
      <c r="K57" s="59">
        <f t="shared" si="5"/>
        <v>133.85046728971963</v>
      </c>
      <c r="L57" s="28">
        <v>43</v>
      </c>
      <c r="M57" s="59">
        <f t="shared" si="6"/>
        <v>333.06976744186045</v>
      </c>
      <c r="N57" s="28">
        <v>18</v>
      </c>
      <c r="O57" s="65">
        <f t="shared" si="2"/>
        <v>5013.7055555555553</v>
      </c>
      <c r="P57" s="59">
        <f t="shared" si="7"/>
        <v>795.66666666666663</v>
      </c>
    </row>
    <row r="58" spans="2:16" ht="19.899999999999999" customHeight="1" x14ac:dyDescent="0.3">
      <c r="B58" s="51">
        <v>24</v>
      </c>
      <c r="C58" s="53">
        <v>42958.57</v>
      </c>
      <c r="D58" s="62">
        <v>11263</v>
      </c>
      <c r="E58" s="56">
        <f t="shared" si="3"/>
        <v>31695.57</v>
      </c>
      <c r="F58" s="26">
        <f t="shared" si="1"/>
        <v>2.8141321140015982</v>
      </c>
      <c r="G58" s="27">
        <v>16511</v>
      </c>
      <c r="H58" s="27">
        <v>630</v>
      </c>
      <c r="I58" s="59">
        <f t="shared" si="4"/>
        <v>17.877777777777776</v>
      </c>
      <c r="J58" s="27">
        <v>116</v>
      </c>
      <c r="K58" s="59">
        <f t="shared" si="5"/>
        <v>97.09482758620689</v>
      </c>
      <c r="L58" s="28">
        <v>60</v>
      </c>
      <c r="M58" s="59">
        <f t="shared" si="6"/>
        <v>187.71666666666667</v>
      </c>
      <c r="N58" s="28">
        <v>16</v>
      </c>
      <c r="O58" s="65">
        <f t="shared" si="2"/>
        <v>2684.910625</v>
      </c>
      <c r="P58" s="59">
        <f t="shared" si="7"/>
        <v>703.9375</v>
      </c>
    </row>
    <row r="59" spans="2:16" ht="19.899999999999999" customHeight="1" x14ac:dyDescent="0.3">
      <c r="B59" s="51">
        <v>25</v>
      </c>
      <c r="C59" s="53">
        <v>88905.8</v>
      </c>
      <c r="D59" s="62">
        <v>14141</v>
      </c>
      <c r="E59" s="56">
        <f t="shared" si="3"/>
        <v>74764.800000000003</v>
      </c>
      <c r="F59" s="26">
        <f t="shared" si="1"/>
        <v>5.2870942649034722</v>
      </c>
      <c r="G59" s="27">
        <v>15015</v>
      </c>
      <c r="H59" s="27">
        <v>778</v>
      </c>
      <c r="I59" s="59">
        <f t="shared" si="4"/>
        <v>18.176092544987146</v>
      </c>
      <c r="J59" s="27">
        <v>91</v>
      </c>
      <c r="K59" s="59">
        <f t="shared" si="5"/>
        <v>155.39560439560441</v>
      </c>
      <c r="L59" s="28">
        <v>50</v>
      </c>
      <c r="M59" s="59">
        <f t="shared" si="6"/>
        <v>282.82</v>
      </c>
      <c r="N59" s="28">
        <v>14</v>
      </c>
      <c r="O59" s="65">
        <f t="shared" si="2"/>
        <v>6350.4142857142861</v>
      </c>
      <c r="P59" s="59">
        <f t="shared" si="7"/>
        <v>1010.0714285714286</v>
      </c>
    </row>
    <row r="60" spans="2:16" ht="19.899999999999999" customHeight="1" x14ac:dyDescent="0.3">
      <c r="B60" s="51">
        <v>26</v>
      </c>
      <c r="C60" s="53">
        <v>85554.98</v>
      </c>
      <c r="D60" s="62">
        <v>12304</v>
      </c>
      <c r="E60" s="56">
        <f t="shared" si="3"/>
        <v>73250.98</v>
      </c>
      <c r="F60" s="26">
        <f t="shared" si="1"/>
        <v>5.9534281534460334</v>
      </c>
      <c r="G60" s="27">
        <v>21241</v>
      </c>
      <c r="H60" s="27">
        <v>712</v>
      </c>
      <c r="I60" s="59">
        <f t="shared" si="4"/>
        <v>17.280898876404493</v>
      </c>
      <c r="J60" s="27">
        <v>107</v>
      </c>
      <c r="K60" s="59">
        <f t="shared" si="5"/>
        <v>114.99065420560747</v>
      </c>
      <c r="L60" s="28">
        <v>33</v>
      </c>
      <c r="M60" s="59">
        <f t="shared" si="6"/>
        <v>372.84848484848487</v>
      </c>
      <c r="N60" s="28">
        <v>14</v>
      </c>
      <c r="O60" s="65">
        <f t="shared" si="2"/>
        <v>6111.07</v>
      </c>
      <c r="P60" s="59">
        <f t="shared" si="7"/>
        <v>878.85714285714289</v>
      </c>
    </row>
    <row r="61" spans="2:16" ht="19.899999999999999" customHeight="1" x14ac:dyDescent="0.3">
      <c r="B61" s="51">
        <v>27</v>
      </c>
      <c r="C61" s="53">
        <v>76238.38</v>
      </c>
      <c r="D61" s="62">
        <v>7682</v>
      </c>
      <c r="E61" s="56">
        <f t="shared" si="3"/>
        <v>68556.38</v>
      </c>
      <c r="F61" s="26">
        <f t="shared" si="1"/>
        <v>8.9242879458474356</v>
      </c>
      <c r="G61" s="27">
        <v>17960</v>
      </c>
      <c r="H61" s="27">
        <v>706</v>
      </c>
      <c r="I61" s="59">
        <f t="shared" si="4"/>
        <v>10.881019830028329</v>
      </c>
      <c r="J61" s="27">
        <v>107</v>
      </c>
      <c r="K61" s="59">
        <f t="shared" si="5"/>
        <v>71.794392523364479</v>
      </c>
      <c r="L61" s="28">
        <v>37</v>
      </c>
      <c r="M61" s="59">
        <f t="shared" si="6"/>
        <v>207.62162162162161</v>
      </c>
      <c r="N61" s="28">
        <v>16</v>
      </c>
      <c r="O61" s="65">
        <f t="shared" si="2"/>
        <v>4764.8987500000003</v>
      </c>
      <c r="P61" s="59">
        <f t="shared" si="7"/>
        <v>480.125</v>
      </c>
    </row>
    <row r="62" spans="2:16" ht="19.899999999999999" customHeight="1" x14ac:dyDescent="0.3">
      <c r="B62" s="51">
        <v>28</v>
      </c>
      <c r="C62" s="53">
        <v>72182.19</v>
      </c>
      <c r="D62" s="62">
        <v>13947</v>
      </c>
      <c r="E62" s="56">
        <f t="shared" si="3"/>
        <v>58235.19</v>
      </c>
      <c r="F62" s="26">
        <f t="shared" si="1"/>
        <v>4.175463540546354</v>
      </c>
      <c r="G62" s="27">
        <v>18935</v>
      </c>
      <c r="H62" s="27">
        <v>751</v>
      </c>
      <c r="I62" s="59">
        <f t="shared" si="4"/>
        <v>18.571238348868174</v>
      </c>
      <c r="J62" s="27">
        <v>92</v>
      </c>
      <c r="K62" s="59">
        <f t="shared" si="5"/>
        <v>151.59782608695653</v>
      </c>
      <c r="L62" s="28">
        <v>44</v>
      </c>
      <c r="M62" s="59">
        <f t="shared" si="6"/>
        <v>316.97727272727275</v>
      </c>
      <c r="N62" s="28">
        <v>18</v>
      </c>
      <c r="O62" s="65">
        <f t="shared" si="2"/>
        <v>4010.1216666666669</v>
      </c>
      <c r="P62" s="59">
        <f t="shared" si="7"/>
        <v>774.83333333333337</v>
      </c>
    </row>
    <row r="63" spans="2:16" ht="19.899999999999999" customHeight="1" x14ac:dyDescent="0.3">
      <c r="B63" s="51">
        <v>29</v>
      </c>
      <c r="C63" s="53">
        <v>60134.28</v>
      </c>
      <c r="D63" s="62">
        <v>6789</v>
      </c>
      <c r="E63" s="56">
        <f t="shared" si="3"/>
        <v>53345.279999999999</v>
      </c>
      <c r="F63" s="26">
        <f t="shared" si="1"/>
        <v>7.8576049491825009</v>
      </c>
      <c r="G63" s="27">
        <v>14414</v>
      </c>
      <c r="H63" s="27">
        <v>601</v>
      </c>
      <c r="I63" s="59">
        <f t="shared" si="4"/>
        <v>11.296173044925125</v>
      </c>
      <c r="J63" s="27">
        <v>82</v>
      </c>
      <c r="K63" s="59">
        <f t="shared" si="5"/>
        <v>82.792682926829272</v>
      </c>
      <c r="L63" s="28">
        <v>57</v>
      </c>
      <c r="M63" s="59">
        <f t="shared" si="6"/>
        <v>119.10526315789474</v>
      </c>
      <c r="N63" s="28">
        <v>22</v>
      </c>
      <c r="O63" s="65">
        <f t="shared" si="2"/>
        <v>2733.3763636363637</v>
      </c>
      <c r="P63" s="59">
        <f t="shared" si="7"/>
        <v>308.59090909090907</v>
      </c>
    </row>
    <row r="64" spans="2:16" ht="19.899999999999999" customHeight="1" x14ac:dyDescent="0.3">
      <c r="B64" s="51">
        <v>30</v>
      </c>
      <c r="C64" s="53">
        <v>53648.35</v>
      </c>
      <c r="D64" s="62">
        <v>8620</v>
      </c>
      <c r="E64" s="56">
        <f>IFERROR(C64-D64,"")</f>
        <v>45028.35</v>
      </c>
      <c r="F64" s="26">
        <f t="shared" si="1"/>
        <v>5.2237064965197213</v>
      </c>
      <c r="G64" s="27">
        <v>21689</v>
      </c>
      <c r="H64" s="27">
        <v>693</v>
      </c>
      <c r="I64" s="59">
        <f t="shared" si="4"/>
        <v>12.438672438672439</v>
      </c>
      <c r="J64" s="27">
        <v>118</v>
      </c>
      <c r="K64" s="59">
        <f t="shared" si="5"/>
        <v>73.050847457627114</v>
      </c>
      <c r="L64" s="28">
        <v>42</v>
      </c>
      <c r="M64" s="59">
        <f t="shared" si="6"/>
        <v>205.23809523809524</v>
      </c>
      <c r="N64" s="28">
        <v>15</v>
      </c>
      <c r="O64" s="65">
        <f t="shared" si="2"/>
        <v>3576.5566666666664</v>
      </c>
      <c r="P64" s="59">
        <f t="shared" si="7"/>
        <v>574.66666666666663</v>
      </c>
    </row>
    <row r="65" spans="2:16" ht="19.899999999999999" customHeight="1" x14ac:dyDescent="0.3">
      <c r="B65" s="25"/>
      <c r="C65" s="53"/>
      <c r="D65" s="62"/>
      <c r="E65" s="56">
        <f t="shared" si="0"/>
        <v>0</v>
      </c>
      <c r="F65" s="26" t="str">
        <f t="shared" si="1"/>
        <v/>
      </c>
      <c r="G65" s="27"/>
      <c r="H65" s="27"/>
      <c r="I65" s="59" t="str">
        <f t="shared" ref="I65:I86" si="8">IFERROR(D65/H65,"")</f>
        <v/>
      </c>
      <c r="J65" s="27"/>
      <c r="K65" s="59" t="str">
        <f t="shared" ref="K65:K86" si="9">IFERROR(D65/J65,"")</f>
        <v/>
      </c>
      <c r="L65" s="28"/>
      <c r="M65" s="59" t="str">
        <f t="shared" ref="M65:M86" si="10">IFERROR(D65/L65,"")</f>
        <v/>
      </c>
      <c r="N65" s="28"/>
      <c r="O65" s="65" t="str">
        <f t="shared" si="2"/>
        <v/>
      </c>
      <c r="P65" s="59" t="str">
        <f t="shared" ref="P65:P86" si="11">IFERROR(D65/N65,"")</f>
        <v/>
      </c>
    </row>
    <row r="66" spans="2:16" ht="19.899999999999999" customHeight="1" x14ac:dyDescent="0.3">
      <c r="B66" s="25"/>
      <c r="C66" s="53"/>
      <c r="D66" s="62"/>
      <c r="E66" s="56">
        <f t="shared" si="0"/>
        <v>0</v>
      </c>
      <c r="F66" s="26" t="str">
        <f t="shared" si="1"/>
        <v/>
      </c>
      <c r="G66" s="27"/>
      <c r="H66" s="27"/>
      <c r="I66" s="59" t="str">
        <f t="shared" si="8"/>
        <v/>
      </c>
      <c r="J66" s="27"/>
      <c r="K66" s="59" t="str">
        <f t="shared" si="9"/>
        <v/>
      </c>
      <c r="L66" s="28"/>
      <c r="M66" s="59" t="str">
        <f t="shared" si="10"/>
        <v/>
      </c>
      <c r="N66" s="28"/>
      <c r="O66" s="65" t="str">
        <f t="shared" si="2"/>
        <v/>
      </c>
      <c r="P66" s="59" t="str">
        <f t="shared" si="11"/>
        <v/>
      </c>
    </row>
    <row r="67" spans="2:16" ht="19.899999999999999" customHeight="1" x14ac:dyDescent="0.3">
      <c r="B67" s="25"/>
      <c r="C67" s="53"/>
      <c r="D67" s="62"/>
      <c r="E67" s="56">
        <f t="shared" si="0"/>
        <v>0</v>
      </c>
      <c r="F67" s="26" t="str">
        <f t="shared" si="1"/>
        <v/>
      </c>
      <c r="G67" s="27"/>
      <c r="H67" s="27"/>
      <c r="I67" s="59" t="str">
        <f t="shared" si="8"/>
        <v/>
      </c>
      <c r="J67" s="27"/>
      <c r="K67" s="59" t="str">
        <f t="shared" si="9"/>
        <v/>
      </c>
      <c r="L67" s="28"/>
      <c r="M67" s="59" t="str">
        <f t="shared" si="10"/>
        <v/>
      </c>
      <c r="N67" s="28"/>
      <c r="O67" s="65" t="str">
        <f t="shared" si="2"/>
        <v/>
      </c>
      <c r="P67" s="59" t="str">
        <f t="shared" si="11"/>
        <v/>
      </c>
    </row>
    <row r="68" spans="2:16" ht="19.899999999999999" customHeight="1" x14ac:dyDescent="0.3">
      <c r="B68" s="25"/>
      <c r="C68" s="53"/>
      <c r="D68" s="62"/>
      <c r="E68" s="56">
        <f t="shared" si="0"/>
        <v>0</v>
      </c>
      <c r="F68" s="26" t="str">
        <f t="shared" si="1"/>
        <v/>
      </c>
      <c r="G68" s="27"/>
      <c r="H68" s="27"/>
      <c r="I68" s="59" t="str">
        <f t="shared" si="8"/>
        <v/>
      </c>
      <c r="J68" s="27"/>
      <c r="K68" s="59" t="str">
        <f t="shared" si="9"/>
        <v/>
      </c>
      <c r="L68" s="28"/>
      <c r="M68" s="59" t="str">
        <f t="shared" si="10"/>
        <v/>
      </c>
      <c r="N68" s="28"/>
      <c r="O68" s="65" t="str">
        <f t="shared" si="2"/>
        <v/>
      </c>
      <c r="P68" s="59" t="str">
        <f t="shared" si="11"/>
        <v/>
      </c>
    </row>
    <row r="69" spans="2:16" ht="19.899999999999999" customHeight="1" x14ac:dyDescent="0.3">
      <c r="B69" s="25"/>
      <c r="C69" s="53"/>
      <c r="D69" s="62"/>
      <c r="E69" s="56">
        <f t="shared" si="0"/>
        <v>0</v>
      </c>
      <c r="F69" s="26" t="str">
        <f t="shared" si="1"/>
        <v/>
      </c>
      <c r="G69" s="27"/>
      <c r="H69" s="27"/>
      <c r="I69" s="59" t="str">
        <f t="shared" si="8"/>
        <v/>
      </c>
      <c r="J69" s="27"/>
      <c r="K69" s="59" t="str">
        <f t="shared" si="9"/>
        <v/>
      </c>
      <c r="L69" s="28"/>
      <c r="M69" s="59" t="str">
        <f t="shared" si="10"/>
        <v/>
      </c>
      <c r="N69" s="28"/>
      <c r="O69" s="65" t="str">
        <f t="shared" si="2"/>
        <v/>
      </c>
      <c r="P69" s="59" t="str">
        <f t="shared" si="11"/>
        <v/>
      </c>
    </row>
    <row r="70" spans="2:16" ht="19.899999999999999" customHeight="1" x14ac:dyDescent="0.3">
      <c r="B70" s="25"/>
      <c r="C70" s="53"/>
      <c r="D70" s="62"/>
      <c r="E70" s="56">
        <f t="shared" si="0"/>
        <v>0</v>
      </c>
      <c r="F70" s="26" t="str">
        <f t="shared" si="1"/>
        <v/>
      </c>
      <c r="G70" s="27"/>
      <c r="H70" s="27"/>
      <c r="I70" s="59" t="str">
        <f t="shared" si="8"/>
        <v/>
      </c>
      <c r="J70" s="27"/>
      <c r="K70" s="59" t="str">
        <f t="shared" si="9"/>
        <v/>
      </c>
      <c r="L70" s="28"/>
      <c r="M70" s="59" t="str">
        <f t="shared" si="10"/>
        <v/>
      </c>
      <c r="N70" s="28"/>
      <c r="O70" s="65" t="str">
        <f t="shared" si="2"/>
        <v/>
      </c>
      <c r="P70" s="59" t="str">
        <f t="shared" si="11"/>
        <v/>
      </c>
    </row>
    <row r="71" spans="2:16" ht="19.899999999999999" customHeight="1" x14ac:dyDescent="0.3">
      <c r="B71" s="25"/>
      <c r="C71" s="53"/>
      <c r="D71" s="62"/>
      <c r="E71" s="56">
        <f t="shared" si="0"/>
        <v>0</v>
      </c>
      <c r="F71" s="26" t="str">
        <f t="shared" si="1"/>
        <v/>
      </c>
      <c r="G71" s="27"/>
      <c r="H71" s="27"/>
      <c r="I71" s="59" t="str">
        <f t="shared" si="8"/>
        <v/>
      </c>
      <c r="J71" s="27"/>
      <c r="K71" s="59" t="str">
        <f t="shared" si="9"/>
        <v/>
      </c>
      <c r="L71" s="28"/>
      <c r="M71" s="59" t="str">
        <f t="shared" si="10"/>
        <v/>
      </c>
      <c r="N71" s="28"/>
      <c r="O71" s="65" t="str">
        <f t="shared" si="2"/>
        <v/>
      </c>
      <c r="P71" s="59" t="str">
        <f t="shared" si="11"/>
        <v/>
      </c>
    </row>
    <row r="72" spans="2:16" ht="19.899999999999999" customHeight="1" x14ac:dyDescent="0.3">
      <c r="B72" s="25"/>
      <c r="C72" s="53"/>
      <c r="D72" s="62"/>
      <c r="E72" s="56">
        <f t="shared" si="0"/>
        <v>0</v>
      </c>
      <c r="F72" s="26" t="str">
        <f t="shared" si="1"/>
        <v/>
      </c>
      <c r="G72" s="27"/>
      <c r="H72" s="27"/>
      <c r="I72" s="59" t="str">
        <f t="shared" si="8"/>
        <v/>
      </c>
      <c r="J72" s="27"/>
      <c r="K72" s="59" t="str">
        <f t="shared" si="9"/>
        <v/>
      </c>
      <c r="L72" s="28"/>
      <c r="M72" s="59" t="str">
        <f t="shared" si="10"/>
        <v/>
      </c>
      <c r="N72" s="28"/>
      <c r="O72" s="65" t="str">
        <f t="shared" si="2"/>
        <v/>
      </c>
      <c r="P72" s="59" t="str">
        <f t="shared" si="11"/>
        <v/>
      </c>
    </row>
    <row r="73" spans="2:16" ht="19.899999999999999" customHeight="1" x14ac:dyDescent="0.3">
      <c r="B73" s="25"/>
      <c r="C73" s="53"/>
      <c r="D73" s="62"/>
      <c r="E73" s="56">
        <f>IFERROR(C73-D73,"")</f>
        <v>0</v>
      </c>
      <c r="F73" s="26" t="str">
        <f>IFERROR(E73/D73,"")</f>
        <v/>
      </c>
      <c r="G73" s="27"/>
      <c r="H73" s="27"/>
      <c r="I73" s="59" t="str">
        <f t="shared" si="8"/>
        <v/>
      </c>
      <c r="J73" s="27"/>
      <c r="K73" s="59" t="str">
        <f t="shared" si="9"/>
        <v/>
      </c>
      <c r="L73" s="28"/>
      <c r="M73" s="59" t="str">
        <f t="shared" si="10"/>
        <v/>
      </c>
      <c r="N73" s="28"/>
      <c r="O73" s="65" t="str">
        <f t="shared" si="2"/>
        <v/>
      </c>
      <c r="P73" s="59" t="str">
        <f t="shared" si="11"/>
        <v/>
      </c>
    </row>
    <row r="74" spans="2:16" ht="19.899999999999999" customHeight="1" x14ac:dyDescent="0.3">
      <c r="B74" s="25"/>
      <c r="C74" s="53"/>
      <c r="D74" s="62"/>
      <c r="E74" s="56">
        <f t="shared" si="0"/>
        <v>0</v>
      </c>
      <c r="F74" s="26" t="str">
        <f t="shared" si="1"/>
        <v/>
      </c>
      <c r="G74" s="27"/>
      <c r="H74" s="27"/>
      <c r="I74" s="59" t="str">
        <f t="shared" si="8"/>
        <v/>
      </c>
      <c r="J74" s="27"/>
      <c r="K74" s="59" t="str">
        <f t="shared" si="9"/>
        <v/>
      </c>
      <c r="L74" s="28"/>
      <c r="M74" s="59" t="str">
        <f t="shared" si="10"/>
        <v/>
      </c>
      <c r="N74" s="28"/>
      <c r="O74" s="65" t="str">
        <f t="shared" si="2"/>
        <v/>
      </c>
      <c r="P74" s="59" t="str">
        <f t="shared" si="11"/>
        <v/>
      </c>
    </row>
    <row r="75" spans="2:16" ht="19.899999999999999" customHeight="1" x14ac:dyDescent="0.3">
      <c r="B75" s="25"/>
      <c r="C75" s="53"/>
      <c r="D75" s="62"/>
      <c r="E75" s="56">
        <f t="shared" si="0"/>
        <v>0</v>
      </c>
      <c r="F75" s="26" t="str">
        <f t="shared" si="1"/>
        <v/>
      </c>
      <c r="G75" s="27"/>
      <c r="H75" s="27"/>
      <c r="I75" s="59" t="str">
        <f t="shared" si="8"/>
        <v/>
      </c>
      <c r="J75" s="27"/>
      <c r="K75" s="59" t="str">
        <f t="shared" si="9"/>
        <v/>
      </c>
      <c r="L75" s="28"/>
      <c r="M75" s="59" t="str">
        <f t="shared" si="10"/>
        <v/>
      </c>
      <c r="N75" s="28"/>
      <c r="O75" s="65" t="str">
        <f t="shared" si="2"/>
        <v/>
      </c>
      <c r="P75" s="59" t="str">
        <f t="shared" si="11"/>
        <v/>
      </c>
    </row>
    <row r="76" spans="2:16" ht="19.899999999999999" customHeight="1" x14ac:dyDescent="0.3">
      <c r="B76" s="25"/>
      <c r="C76" s="53"/>
      <c r="D76" s="62"/>
      <c r="E76" s="56">
        <f t="shared" si="0"/>
        <v>0</v>
      </c>
      <c r="F76" s="26" t="str">
        <f t="shared" si="1"/>
        <v/>
      </c>
      <c r="G76" s="27"/>
      <c r="H76" s="27"/>
      <c r="I76" s="59" t="str">
        <f t="shared" si="8"/>
        <v/>
      </c>
      <c r="J76" s="27"/>
      <c r="K76" s="59" t="str">
        <f t="shared" si="9"/>
        <v/>
      </c>
      <c r="L76" s="28"/>
      <c r="M76" s="59" t="str">
        <f t="shared" si="10"/>
        <v/>
      </c>
      <c r="N76" s="28"/>
      <c r="O76" s="65" t="str">
        <f t="shared" si="2"/>
        <v/>
      </c>
      <c r="P76" s="59" t="str">
        <f t="shared" si="11"/>
        <v/>
      </c>
    </row>
    <row r="77" spans="2:16" ht="19.899999999999999" customHeight="1" x14ac:dyDescent="0.3">
      <c r="B77" s="25"/>
      <c r="C77" s="53"/>
      <c r="D77" s="62"/>
      <c r="E77" s="56">
        <f t="shared" si="0"/>
        <v>0</v>
      </c>
      <c r="F77" s="26" t="str">
        <f t="shared" si="1"/>
        <v/>
      </c>
      <c r="G77" s="27"/>
      <c r="H77" s="27"/>
      <c r="I77" s="59" t="str">
        <f t="shared" si="8"/>
        <v/>
      </c>
      <c r="J77" s="27"/>
      <c r="K77" s="59" t="str">
        <f t="shared" si="9"/>
        <v/>
      </c>
      <c r="L77" s="28"/>
      <c r="M77" s="59" t="str">
        <f t="shared" si="10"/>
        <v/>
      </c>
      <c r="N77" s="28"/>
      <c r="O77" s="65" t="str">
        <f t="shared" si="2"/>
        <v/>
      </c>
      <c r="P77" s="59" t="str">
        <f t="shared" si="11"/>
        <v/>
      </c>
    </row>
    <row r="78" spans="2:16" ht="19.899999999999999" customHeight="1" x14ac:dyDescent="0.3">
      <c r="B78" s="25"/>
      <c r="C78" s="53"/>
      <c r="D78" s="62"/>
      <c r="E78" s="56">
        <f t="shared" si="0"/>
        <v>0</v>
      </c>
      <c r="F78" s="26" t="str">
        <f t="shared" si="1"/>
        <v/>
      </c>
      <c r="G78" s="27"/>
      <c r="H78" s="27"/>
      <c r="I78" s="59" t="str">
        <f t="shared" si="8"/>
        <v/>
      </c>
      <c r="J78" s="27"/>
      <c r="K78" s="59" t="str">
        <f t="shared" si="9"/>
        <v/>
      </c>
      <c r="L78" s="28"/>
      <c r="M78" s="59" t="str">
        <f t="shared" si="10"/>
        <v/>
      </c>
      <c r="N78" s="28"/>
      <c r="O78" s="65" t="str">
        <f t="shared" si="2"/>
        <v/>
      </c>
      <c r="P78" s="59" t="str">
        <f t="shared" si="11"/>
        <v/>
      </c>
    </row>
    <row r="79" spans="2:16" ht="19.899999999999999" customHeight="1" x14ac:dyDescent="0.3">
      <c r="B79" s="25"/>
      <c r="C79" s="53"/>
      <c r="D79" s="62"/>
      <c r="E79" s="56">
        <f t="shared" si="0"/>
        <v>0</v>
      </c>
      <c r="F79" s="26" t="str">
        <f t="shared" si="1"/>
        <v/>
      </c>
      <c r="G79" s="27"/>
      <c r="H79" s="27"/>
      <c r="I79" s="59" t="str">
        <f t="shared" si="8"/>
        <v/>
      </c>
      <c r="J79" s="27"/>
      <c r="K79" s="59" t="str">
        <f t="shared" si="9"/>
        <v/>
      </c>
      <c r="L79" s="28"/>
      <c r="M79" s="59" t="str">
        <f t="shared" si="10"/>
        <v/>
      </c>
      <c r="N79" s="28"/>
      <c r="O79" s="65" t="str">
        <f t="shared" si="2"/>
        <v/>
      </c>
      <c r="P79" s="59" t="str">
        <f t="shared" si="11"/>
        <v/>
      </c>
    </row>
    <row r="80" spans="2:16" ht="19.899999999999999" customHeight="1" x14ac:dyDescent="0.3">
      <c r="B80" s="25"/>
      <c r="C80" s="53"/>
      <c r="D80" s="62"/>
      <c r="E80" s="56">
        <f t="shared" si="0"/>
        <v>0</v>
      </c>
      <c r="F80" s="26" t="str">
        <f t="shared" si="1"/>
        <v/>
      </c>
      <c r="G80" s="27"/>
      <c r="H80" s="27"/>
      <c r="I80" s="59" t="str">
        <f t="shared" si="8"/>
        <v/>
      </c>
      <c r="J80" s="27"/>
      <c r="K80" s="59" t="str">
        <f t="shared" si="9"/>
        <v/>
      </c>
      <c r="L80" s="28"/>
      <c r="M80" s="59" t="str">
        <f t="shared" si="10"/>
        <v/>
      </c>
      <c r="N80" s="28"/>
      <c r="O80" s="65" t="str">
        <f t="shared" si="2"/>
        <v/>
      </c>
      <c r="P80" s="59" t="str">
        <f t="shared" si="11"/>
        <v/>
      </c>
    </row>
    <row r="81" spans="2:16" ht="19.899999999999999" customHeight="1" x14ac:dyDescent="0.3">
      <c r="B81" s="25"/>
      <c r="C81" s="53"/>
      <c r="D81" s="62"/>
      <c r="E81" s="56">
        <f t="shared" si="0"/>
        <v>0</v>
      </c>
      <c r="F81" s="26" t="str">
        <f t="shared" si="1"/>
        <v/>
      </c>
      <c r="G81" s="27"/>
      <c r="H81" s="27"/>
      <c r="I81" s="59" t="str">
        <f t="shared" si="8"/>
        <v/>
      </c>
      <c r="J81" s="27"/>
      <c r="K81" s="59" t="str">
        <f t="shared" si="9"/>
        <v/>
      </c>
      <c r="L81" s="28"/>
      <c r="M81" s="59" t="str">
        <f t="shared" si="10"/>
        <v/>
      </c>
      <c r="N81" s="28"/>
      <c r="O81" s="65" t="str">
        <f t="shared" si="2"/>
        <v/>
      </c>
      <c r="P81" s="59" t="str">
        <f t="shared" si="11"/>
        <v/>
      </c>
    </row>
    <row r="82" spans="2:16" ht="19.899999999999999" customHeight="1" x14ac:dyDescent="0.3">
      <c r="B82" s="25"/>
      <c r="C82" s="53"/>
      <c r="D82" s="62"/>
      <c r="E82" s="56">
        <f t="shared" si="0"/>
        <v>0</v>
      </c>
      <c r="F82" s="26" t="str">
        <f t="shared" si="1"/>
        <v/>
      </c>
      <c r="G82" s="27"/>
      <c r="H82" s="27"/>
      <c r="I82" s="59" t="str">
        <f t="shared" si="8"/>
        <v/>
      </c>
      <c r="J82" s="27"/>
      <c r="K82" s="59" t="str">
        <f t="shared" si="9"/>
        <v/>
      </c>
      <c r="L82" s="28"/>
      <c r="M82" s="59" t="str">
        <f t="shared" si="10"/>
        <v/>
      </c>
      <c r="N82" s="28"/>
      <c r="O82" s="65" t="str">
        <f t="shared" si="2"/>
        <v/>
      </c>
      <c r="P82" s="59" t="str">
        <f t="shared" si="11"/>
        <v/>
      </c>
    </row>
    <row r="83" spans="2:16" ht="19.899999999999999" customHeight="1" x14ac:dyDescent="0.3">
      <c r="B83" s="25"/>
      <c r="C83" s="53"/>
      <c r="D83" s="62"/>
      <c r="E83" s="56">
        <f t="shared" si="0"/>
        <v>0</v>
      </c>
      <c r="F83" s="26" t="str">
        <f t="shared" si="1"/>
        <v/>
      </c>
      <c r="G83" s="27"/>
      <c r="H83" s="27"/>
      <c r="I83" s="59" t="str">
        <f t="shared" si="8"/>
        <v/>
      </c>
      <c r="J83" s="27"/>
      <c r="K83" s="59" t="str">
        <f t="shared" si="9"/>
        <v/>
      </c>
      <c r="L83" s="28"/>
      <c r="M83" s="59" t="str">
        <f t="shared" si="10"/>
        <v/>
      </c>
      <c r="N83" s="28"/>
      <c r="O83" s="65" t="str">
        <f t="shared" si="2"/>
        <v/>
      </c>
      <c r="P83" s="59" t="str">
        <f t="shared" si="11"/>
        <v/>
      </c>
    </row>
    <row r="84" spans="2:16" ht="19.899999999999999" customHeight="1" x14ac:dyDescent="0.3">
      <c r="B84" s="25"/>
      <c r="C84" s="53"/>
      <c r="D84" s="62"/>
      <c r="E84" s="56">
        <f t="shared" si="0"/>
        <v>0</v>
      </c>
      <c r="F84" s="26" t="str">
        <f t="shared" si="1"/>
        <v/>
      </c>
      <c r="G84" s="27"/>
      <c r="H84" s="27"/>
      <c r="I84" s="59" t="str">
        <f t="shared" si="8"/>
        <v/>
      </c>
      <c r="J84" s="27"/>
      <c r="K84" s="59" t="str">
        <f t="shared" si="9"/>
        <v/>
      </c>
      <c r="L84" s="28"/>
      <c r="M84" s="59" t="str">
        <f t="shared" si="10"/>
        <v/>
      </c>
      <c r="N84" s="28"/>
      <c r="O84" s="65" t="str">
        <f t="shared" si="2"/>
        <v/>
      </c>
      <c r="P84" s="59" t="str">
        <f t="shared" si="11"/>
        <v/>
      </c>
    </row>
    <row r="85" spans="2:16" ht="19.899999999999999" customHeight="1" x14ac:dyDescent="0.3">
      <c r="B85" s="25"/>
      <c r="C85" s="53"/>
      <c r="D85" s="62"/>
      <c r="E85" s="56">
        <f t="shared" si="0"/>
        <v>0</v>
      </c>
      <c r="F85" s="26" t="str">
        <f t="shared" si="1"/>
        <v/>
      </c>
      <c r="G85" s="27"/>
      <c r="H85" s="27"/>
      <c r="I85" s="59" t="str">
        <f t="shared" si="8"/>
        <v/>
      </c>
      <c r="J85" s="27"/>
      <c r="K85" s="59" t="str">
        <f t="shared" si="9"/>
        <v/>
      </c>
      <c r="L85" s="28"/>
      <c r="M85" s="59" t="str">
        <f t="shared" si="10"/>
        <v/>
      </c>
      <c r="N85" s="28"/>
      <c r="O85" s="65" t="str">
        <f t="shared" si="2"/>
        <v/>
      </c>
      <c r="P85" s="59" t="str">
        <f t="shared" si="11"/>
        <v/>
      </c>
    </row>
    <row r="86" spans="2:16" ht="19.899999999999999" customHeight="1" x14ac:dyDescent="0.3">
      <c r="B86" s="29"/>
      <c r="C86" s="54"/>
      <c r="D86" s="63"/>
      <c r="E86" s="57">
        <f t="shared" si="0"/>
        <v>0</v>
      </c>
      <c r="F86" s="30" t="str">
        <f t="shared" si="1"/>
        <v/>
      </c>
      <c r="G86" s="31"/>
      <c r="H86" s="31"/>
      <c r="I86" s="60" t="str">
        <f t="shared" si="8"/>
        <v/>
      </c>
      <c r="J86" s="31"/>
      <c r="K86" s="60" t="str">
        <f t="shared" si="9"/>
        <v/>
      </c>
      <c r="L86" s="32"/>
      <c r="M86" s="60" t="str">
        <f t="shared" si="10"/>
        <v/>
      </c>
      <c r="N86" s="32"/>
      <c r="O86" s="66" t="str">
        <f t="shared" si="2"/>
        <v/>
      </c>
      <c r="P86" s="60" t="str">
        <f t="shared" si="11"/>
        <v/>
      </c>
    </row>
    <row r="87" spans="2:16" ht="20.100000000000001" customHeight="1" x14ac:dyDescent="0.3"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</row>
    <row r="88" spans="2:16" ht="32.1" customHeight="1" x14ac:dyDescent="0.3">
      <c r="B88" s="67" t="s">
        <v>42</v>
      </c>
      <c r="C88" s="49" t="s">
        <v>17</v>
      </c>
      <c r="D88" s="49" t="s">
        <v>19</v>
      </c>
      <c r="E88" s="49" t="s">
        <v>21</v>
      </c>
      <c r="F88" s="49" t="s">
        <v>36</v>
      </c>
      <c r="G88" s="49" t="s">
        <v>23</v>
      </c>
      <c r="H88" s="49" t="s">
        <v>25</v>
      </c>
      <c r="I88" s="49" t="s">
        <v>37</v>
      </c>
      <c r="J88" s="49" t="s">
        <v>28</v>
      </c>
      <c r="K88" s="49" t="s">
        <v>38</v>
      </c>
      <c r="L88" s="49" t="s">
        <v>30</v>
      </c>
      <c r="M88" s="49" t="s">
        <v>39</v>
      </c>
      <c r="N88" s="49" t="s">
        <v>26</v>
      </c>
      <c r="O88" s="49" t="s">
        <v>40</v>
      </c>
      <c r="P88" s="49" t="s">
        <v>41</v>
      </c>
    </row>
    <row r="89" spans="2:16" s="24" customFormat="1" ht="19.899999999999999" customHeight="1" x14ac:dyDescent="0.3">
      <c r="B89" s="33" t="s">
        <v>43</v>
      </c>
      <c r="C89" s="68">
        <f>SUM(C35:C86)</f>
        <v>1967115.34</v>
      </c>
      <c r="D89" s="69">
        <f>SUM(D35:D86)</f>
        <v>320634</v>
      </c>
      <c r="E89" s="70">
        <f>SUM(E35:E86)</f>
        <v>1646481.34</v>
      </c>
      <c r="F89" s="34">
        <f>IFERROR(AVERAGE(F35:F86),"")</f>
        <v>5.4196404096327218</v>
      </c>
      <c r="G89" s="35">
        <f>SUM(G35:G86)</f>
        <v>519229</v>
      </c>
      <c r="H89" s="35">
        <f>SUM(H35:H86)</f>
        <v>21476</v>
      </c>
      <c r="I89" s="73">
        <f>IFERROR(AVERAGE(I35:I86),"")</f>
        <v>14.929508437928495</v>
      </c>
      <c r="J89" s="35">
        <f>SUM(J35:J86)</f>
        <v>3058</v>
      </c>
      <c r="K89" s="73">
        <f>IFERROR(AVERAGE(K35:K86),"")</f>
        <v>106.21568267139652</v>
      </c>
      <c r="L89" s="35">
        <f>SUM(L35:L86)</f>
        <v>1386</v>
      </c>
      <c r="M89" s="73">
        <f>IFERROR(AVERAGE(M35:M86),"")</f>
        <v>239.0605574945892</v>
      </c>
      <c r="N89" s="35">
        <f>SUM(N35:N86)</f>
        <v>538</v>
      </c>
      <c r="O89" s="73">
        <f>IFERROR(AVERAGE(O35:O86),"")</f>
        <v>3764.0210704546844</v>
      </c>
      <c r="P89" s="73">
        <f>IFERROR(AVERAGE(P35:P86),"")</f>
        <v>616.12063705268804</v>
      </c>
    </row>
    <row r="90" spans="2:16" s="24" customFormat="1" ht="19.899999999999999" customHeight="1" x14ac:dyDescent="0.3">
      <c r="B90" s="33" t="s">
        <v>44</v>
      </c>
      <c r="C90" s="71">
        <v>850000</v>
      </c>
      <c r="D90" s="71">
        <v>450000</v>
      </c>
      <c r="E90" s="72">
        <v>350000</v>
      </c>
      <c r="F90" s="36">
        <v>5</v>
      </c>
      <c r="G90" s="37">
        <v>500000</v>
      </c>
      <c r="H90" s="38">
        <v>18500</v>
      </c>
      <c r="I90" s="74">
        <v>17.5</v>
      </c>
      <c r="J90" s="37">
        <v>3100</v>
      </c>
      <c r="K90" s="74">
        <v>131</v>
      </c>
      <c r="L90" s="37">
        <v>1100</v>
      </c>
      <c r="M90" s="74">
        <v>290</v>
      </c>
      <c r="N90" s="37">
        <v>450</v>
      </c>
      <c r="O90" s="74">
        <v>1850</v>
      </c>
      <c r="P90" s="74">
        <v>800</v>
      </c>
    </row>
    <row r="91" spans="2:16" s="24" customFormat="1" ht="19.899999999999999" customHeight="1" x14ac:dyDescent="0.3">
      <c r="B91" s="39" t="s">
        <v>45</v>
      </c>
      <c r="C91" s="40">
        <f t="shared" ref="C91:P91" si="12">IFERROR(C89/C90,"")</f>
        <v>2.3142533411764705</v>
      </c>
      <c r="D91" s="40">
        <f t="shared" si="12"/>
        <v>0.71252000000000004</v>
      </c>
      <c r="E91" s="41">
        <f t="shared" si="12"/>
        <v>4.7042324000000004</v>
      </c>
      <c r="F91" s="41">
        <f t="shared" si="12"/>
        <v>1.0839280819265444</v>
      </c>
      <c r="G91" s="40">
        <f t="shared" si="12"/>
        <v>1.0384580000000001</v>
      </c>
      <c r="H91" s="40">
        <f t="shared" si="12"/>
        <v>1.160864864864865</v>
      </c>
      <c r="I91" s="41">
        <f t="shared" si="12"/>
        <v>0.85311476788162832</v>
      </c>
      <c r="J91" s="40">
        <f t="shared" si="12"/>
        <v>0.98645161290322581</v>
      </c>
      <c r="K91" s="41">
        <f t="shared" si="12"/>
        <v>0.81080673794959179</v>
      </c>
      <c r="L91" s="40">
        <f t="shared" si="12"/>
        <v>1.26</v>
      </c>
      <c r="M91" s="41">
        <f t="shared" si="12"/>
        <v>0.82434674998134205</v>
      </c>
      <c r="N91" s="40">
        <f t="shared" si="12"/>
        <v>1.1955555555555555</v>
      </c>
      <c r="O91" s="41">
        <f t="shared" si="12"/>
        <v>2.0346059840295592</v>
      </c>
      <c r="P91" s="41">
        <f t="shared" si="12"/>
        <v>0.77015079631586003</v>
      </c>
    </row>
    <row r="92" spans="2:16" ht="17.100000000000001" customHeight="1" x14ac:dyDescent="0.3"/>
    <row r="93" spans="2:16" ht="24.95" customHeight="1" x14ac:dyDescent="0.3">
      <c r="B93" s="111" t="s">
        <v>46</v>
      </c>
      <c r="C93" s="111"/>
      <c r="D93" s="42"/>
      <c r="E93" s="13"/>
    </row>
    <row r="94" spans="2:16" ht="30" customHeight="1" x14ac:dyDescent="0.3">
      <c r="B94" s="83" t="s">
        <v>48</v>
      </c>
      <c r="C94" s="83" t="s">
        <v>54</v>
      </c>
      <c r="D94" s="83" t="s">
        <v>47</v>
      </c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</row>
    <row r="95" spans="2:16" ht="20.100000000000001" customHeight="1" x14ac:dyDescent="0.3">
      <c r="B95" s="84" t="s">
        <v>49</v>
      </c>
      <c r="C95" s="75">
        <v>530</v>
      </c>
      <c r="D95" s="75">
        <v>825</v>
      </c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</row>
    <row r="96" spans="2:16" ht="20.100000000000001" customHeight="1" x14ac:dyDescent="0.3">
      <c r="B96" s="33" t="s">
        <v>50</v>
      </c>
      <c r="C96" s="76">
        <v>675</v>
      </c>
      <c r="D96" s="76">
        <v>2768</v>
      </c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</row>
    <row r="97" spans="2:16" ht="20.100000000000001" customHeight="1" x14ac:dyDescent="0.3">
      <c r="B97" s="33" t="s">
        <v>51</v>
      </c>
      <c r="C97" s="76">
        <v>630</v>
      </c>
      <c r="D97" s="76">
        <v>3468</v>
      </c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</row>
    <row r="98" spans="2:16" ht="20.100000000000001" customHeight="1" x14ac:dyDescent="0.3">
      <c r="B98" s="33" t="s">
        <v>52</v>
      </c>
      <c r="C98" s="76">
        <v>530</v>
      </c>
      <c r="D98" s="76">
        <v>1350</v>
      </c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</row>
    <row r="99" spans="2:16" ht="20.100000000000001" customHeight="1" x14ac:dyDescent="0.3">
      <c r="B99" s="33" t="s">
        <v>1</v>
      </c>
      <c r="C99" s="76">
        <v>613</v>
      </c>
      <c r="D99" s="76">
        <v>3325</v>
      </c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</row>
    <row r="100" spans="2:16" ht="20.100000000000001" customHeight="1" x14ac:dyDescent="0.3">
      <c r="B100" s="85" t="s">
        <v>53</v>
      </c>
      <c r="C100" s="77">
        <v>843</v>
      </c>
      <c r="D100" s="77">
        <v>2750</v>
      </c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</row>
    <row r="101" spans="2:16" ht="20.100000000000001" customHeight="1" x14ac:dyDescent="0.3"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</row>
  </sheetData>
  <mergeCells count="36">
    <mergeCell ref="H9:I9"/>
    <mergeCell ref="B93:C93"/>
    <mergeCell ref="B12:D12"/>
    <mergeCell ref="B14:D14"/>
    <mergeCell ref="K17:P17"/>
    <mergeCell ref="B29:C29"/>
    <mergeCell ref="B30:C30"/>
    <mergeCell ref="B27:D27"/>
    <mergeCell ref="B26:D26"/>
    <mergeCell ref="B25:D25"/>
    <mergeCell ref="B21:C21"/>
    <mergeCell ref="B22:C22"/>
    <mergeCell ref="B32:C32"/>
    <mergeCell ref="M5:N5"/>
    <mergeCell ref="M6:N6"/>
    <mergeCell ref="O7:P7"/>
    <mergeCell ref="O5:P5"/>
    <mergeCell ref="B19:D19"/>
    <mergeCell ref="B18:D18"/>
    <mergeCell ref="E17:J17"/>
    <mergeCell ref="K5:L5"/>
    <mergeCell ref="K6:L6"/>
    <mergeCell ref="H5:J5"/>
    <mergeCell ref="H6:J6"/>
    <mergeCell ref="H7:I7"/>
    <mergeCell ref="E6:G6"/>
    <mergeCell ref="E8:F8"/>
    <mergeCell ref="O6:P6"/>
    <mergeCell ref="H8:I8"/>
    <mergeCell ref="B2:F2"/>
    <mergeCell ref="B5:D5"/>
    <mergeCell ref="B6:D6"/>
    <mergeCell ref="B8:C8"/>
    <mergeCell ref="B9:C9"/>
    <mergeCell ref="E9:F9"/>
    <mergeCell ref="E5:G5"/>
  </mergeCells>
  <phoneticPr fontId="3" type="noConversion"/>
  <printOptions horizontalCentered="1" verticalCentered="1"/>
  <pageMargins left="0.59055118110236227" right="0.59055118110236227" top="0.78740157480314965" bottom="0.78740157480314965" header="0" footer="0"/>
  <pageSetup scale="28" orientation="portrait" r:id="rId1"/>
  <ignoredErrors>
    <ignoredError sqref="F89 I89:J89 K89:L89 M89:N89 O9 L9:M9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마케팅 KPI 대시보드</vt:lpstr>
      <vt:lpstr>'마케팅 KPI 대시보드'!Print_Area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마케팅 KPI 대시보드</dc:title>
  <dc:subject>마케팅 KPI 대시보드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2023-05-23T07:54:07Z</cp:lastPrinted>
  <dcterms:created xsi:type="dcterms:W3CDTF">2023-05-14T07:12:50Z</dcterms:created>
  <dcterms:modified xsi:type="dcterms:W3CDTF">2023-06-01T00:03:48Z</dcterms:modified>
  <cp:category>www.yesform.com</cp:category>
</cp:coreProperties>
</file>