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C:\Users\김대환\Desktop\DH\3. 운영사업\10. 시군구 및 충북CCU 협의회\3. 충북CCU\ESG홈페이지\2. 발주서류\용역첨부서류\"/>
    </mc:Choice>
  </mc:AlternateContent>
  <xr:revisionPtr revIDLastSave="0" documentId="13_ncr:1_{172BEFDD-1EAE-4299-852A-7EA9D90FD834}" xr6:coauthVersionLast="47" xr6:coauthVersionMax="47" xr10:uidLastSave="{00000000-0000-0000-0000-000000000000}"/>
  <workbookProtection workbookAlgorithmName="SHA-512" workbookHashValue="4Qi3qPwAlWoydn2FNkAPszGf4K88iToqlLX71JERqun4FUa0EnfJxqCqYnQx33gQ1mdK4TDexIbN/n7zYmfsKw==" workbookSaltValue="QPPbfIucSGQCcz38p8tGYw==" workbookSpinCount="100000" lockStructure="1"/>
  <bookViews>
    <workbookView xWindow="-120" yWindow="-120" windowWidth="38640" windowHeight="15720" tabRatio="811" activeTab="1" xr2:uid="{00000000-000D-0000-FFFF-FFFF00000000}"/>
  </bookViews>
  <sheets>
    <sheet name="사용설명서" sheetId="10" r:id="rId1"/>
    <sheet name="종합-평가" sheetId="3" r:id="rId2"/>
    <sheet name="P-공시" sheetId="4" r:id="rId3"/>
    <sheet name="E-환경" sheetId="5" r:id="rId4"/>
    <sheet name="S-사회" sheetId="6" r:id="rId5"/>
    <sheet name="G-지배구조" sheetId="7" r:id="rId6"/>
    <sheet name="참고" sheetId="8" state="hidden"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15" i="8" l="1"/>
  <c r="AN16" i="8"/>
  <c r="AN17" i="8"/>
  <c r="AN18" i="8"/>
  <c r="AN19" i="8"/>
  <c r="AN20" i="8"/>
  <c r="AN21" i="8"/>
  <c r="AN22" i="8"/>
  <c r="AN23" i="8"/>
  <c r="AN24" i="8"/>
  <c r="AN25" i="8"/>
  <c r="AN26" i="8"/>
  <c r="AN27" i="8"/>
  <c r="AN28" i="8"/>
  <c r="AN29" i="8"/>
  <c r="AN30" i="8"/>
  <c r="AN31" i="8"/>
  <c r="AN32" i="8"/>
  <c r="AN33" i="8"/>
  <c r="AN34" i="8"/>
  <c r="AN35" i="8"/>
  <c r="AN36" i="8"/>
  <c r="AN37" i="8"/>
  <c r="AN38" i="8"/>
  <c r="AN39" i="8"/>
  <c r="AN40" i="8"/>
  <c r="AN41" i="8"/>
  <c r="AN42" i="8"/>
  <c r="AN43" i="8"/>
  <c r="AN44" i="8"/>
  <c r="AN45" i="8"/>
  <c r="AN46" i="8"/>
  <c r="AN47" i="8"/>
  <c r="AN48" i="8"/>
  <c r="AN49" i="8"/>
  <c r="AN50" i="8"/>
  <c r="AN51" i="8"/>
  <c r="AN52" i="8"/>
  <c r="AN53" i="8"/>
  <c r="AN54" i="8"/>
  <c r="AN55" i="8"/>
  <c r="AN56" i="8"/>
  <c r="AN57" i="8"/>
  <c r="AN58" i="8"/>
  <c r="AN59" i="8"/>
  <c r="AN60" i="8"/>
  <c r="AN61" i="8"/>
  <c r="AN62" i="8"/>
  <c r="AN63" i="8"/>
  <c r="AN64" i="8"/>
  <c r="AN65" i="8"/>
  <c r="AN66" i="8"/>
  <c r="AN67" i="8"/>
  <c r="AN68" i="8"/>
  <c r="AN69" i="8"/>
  <c r="AN70" i="8"/>
  <c r="AN71" i="8"/>
  <c r="AN72" i="8"/>
  <c r="AN73" i="8"/>
  <c r="AN74" i="8"/>
  <c r="AN12" i="8"/>
  <c r="AN13" i="8"/>
  <c r="AN11" i="8"/>
  <c r="BC9" i="8"/>
  <c r="BD9" i="8"/>
  <c r="BK9" i="8"/>
  <c r="AY9" i="8"/>
  <c r="BG9" i="8"/>
  <c r="AZ9" i="8"/>
  <c r="BA9" i="8"/>
  <c r="BB9" i="8"/>
  <c r="BE9" i="8"/>
  <c r="BJ9" i="8"/>
  <c r="AX9" i="8"/>
  <c r="K16" i="8"/>
  <c r="W31" i="8" l="1"/>
  <c r="V31" i="8" s="1"/>
  <c r="AB34" i="8" s="1"/>
  <c r="W26" i="8"/>
  <c r="V26" i="8" s="1"/>
  <c r="AB33" i="8" s="1"/>
  <c r="W21" i="8"/>
  <c r="V21" i="8" s="1"/>
  <c r="AB32" i="8" s="1"/>
  <c r="W16" i="8"/>
  <c r="V16" i="8" s="1"/>
  <c r="AB31" i="8" s="1"/>
  <c r="W11" i="8"/>
  <c r="V11" i="8" s="1"/>
  <c r="AB30" i="8" s="1"/>
  <c r="W6" i="8"/>
  <c r="Q6" i="8"/>
  <c r="Q158" i="8"/>
  <c r="P158" i="8" s="1"/>
  <c r="Q166" i="8"/>
  <c r="P166" i="8" s="1"/>
  <c r="Q154" i="8"/>
  <c r="P154" i="8" s="1"/>
  <c r="Q149" i="8"/>
  <c r="P149" i="8" s="1"/>
  <c r="Q144" i="8"/>
  <c r="P144" i="8" s="1"/>
  <c r="Q139" i="8"/>
  <c r="P139" i="8" s="1"/>
  <c r="Q134" i="8"/>
  <c r="P134" i="8" s="1"/>
  <c r="Q129" i="8"/>
  <c r="P129" i="8" s="1"/>
  <c r="Q124" i="8"/>
  <c r="P124" i="8" s="1"/>
  <c r="Q114" i="8"/>
  <c r="P114" i="8" s="1"/>
  <c r="Q109" i="8"/>
  <c r="P109" i="8" s="1"/>
  <c r="Q104" i="8"/>
  <c r="P104" i="8" s="1"/>
  <c r="Q96" i="8"/>
  <c r="P96" i="8" s="1"/>
  <c r="Q99" i="8"/>
  <c r="P99" i="8" s="1"/>
  <c r="Q91" i="8"/>
  <c r="P91" i="8" s="1"/>
  <c r="Q86" i="8"/>
  <c r="P86" i="8" s="1"/>
  <c r="Q81" i="8"/>
  <c r="P81" i="8" s="1"/>
  <c r="Q76" i="8"/>
  <c r="P76" i="8" s="1"/>
  <c r="Q71" i="8"/>
  <c r="P71" i="8" s="1"/>
  <c r="Q66" i="8"/>
  <c r="P66" i="8" s="1"/>
  <c r="Q61" i="8"/>
  <c r="P61" i="8" s="1"/>
  <c r="Q56" i="8"/>
  <c r="P56" i="8" s="1"/>
  <c r="Q51" i="8"/>
  <c r="P51" i="8" s="1"/>
  <c r="Q46" i="8"/>
  <c r="P46" i="8" s="1"/>
  <c r="Q41" i="8"/>
  <c r="P41" i="8" s="1"/>
  <c r="Q36" i="8"/>
  <c r="P36" i="8" s="1"/>
  <c r="Q31" i="8"/>
  <c r="P31" i="8" s="1"/>
  <c r="Q26" i="8"/>
  <c r="P26" i="8" s="1"/>
  <c r="Q21" i="8"/>
  <c r="P21" i="8" s="1"/>
  <c r="Q16" i="8"/>
  <c r="P16" i="8" s="1"/>
  <c r="Q11" i="8"/>
  <c r="P11" i="8" s="1"/>
  <c r="K6" i="8"/>
  <c r="K102" i="8"/>
  <c r="J102" i="8" s="1"/>
  <c r="K99" i="8"/>
  <c r="J99" i="8" s="1"/>
  <c r="K89" i="8"/>
  <c r="J89" i="8" s="1"/>
  <c r="K86" i="8"/>
  <c r="J86" i="8" s="1"/>
  <c r="K76" i="8"/>
  <c r="J76" i="8" s="1"/>
  <c r="K73" i="8"/>
  <c r="J73" i="8" s="1"/>
  <c r="K68" i="8"/>
  <c r="J68" i="8" s="1"/>
  <c r="K63" i="8"/>
  <c r="J63" i="8" s="1"/>
  <c r="K58" i="8"/>
  <c r="J58" i="8" s="1"/>
  <c r="K55" i="8"/>
  <c r="J55" i="8" s="1"/>
  <c r="K52" i="8"/>
  <c r="J52" i="8" s="1"/>
  <c r="K39" i="8"/>
  <c r="J39" i="8" s="1"/>
  <c r="K36" i="8"/>
  <c r="J36" i="8" s="1"/>
  <c r="K31" i="8"/>
  <c r="J31" i="8" s="1"/>
  <c r="K26" i="8"/>
  <c r="K11" i="8"/>
  <c r="J11" i="8" s="1"/>
  <c r="E6" i="8"/>
  <c r="D6" i="8" s="1"/>
  <c r="AB6" i="8" s="1"/>
  <c r="E11" i="8"/>
  <c r="D11" i="8" s="1"/>
  <c r="E14" i="8"/>
  <c r="D14" i="8" s="1"/>
  <c r="AB8" i="8" s="1"/>
  <c r="E19" i="8"/>
  <c r="AV9" i="8"/>
  <c r="BI9" i="8"/>
  <c r="AU9" i="8"/>
  <c r="AW9" i="8"/>
  <c r="BF9" i="8"/>
  <c r="AT9" i="8"/>
  <c r="AE6" i="8"/>
  <c r="AO9" i="8"/>
  <c r="AP9" i="8"/>
  <c r="AQ9" i="8"/>
  <c r="AR9" i="8"/>
  <c r="AS9" i="8"/>
  <c r="U4" i="8"/>
  <c r="O4" i="8"/>
  <c r="I4" i="8"/>
  <c r="C4" i="8"/>
  <c r="J16" i="8"/>
  <c r="J1" i="8"/>
  <c r="D19" i="8" l="1"/>
  <c r="AB9" i="8" s="1"/>
  <c r="V6" i="8"/>
  <c r="AB29" i="8" s="1"/>
  <c r="P6" i="8"/>
  <c r="AB13" i="8"/>
  <c r="AB27" i="8"/>
  <c r="AB14" i="8"/>
  <c r="AB20" i="8"/>
  <c r="AB19" i="8"/>
  <c r="AB22" i="8"/>
  <c r="AB21" i="8"/>
  <c r="AB23" i="8"/>
  <c r="AB24" i="8"/>
  <c r="AB25" i="8"/>
  <c r="AB18" i="8"/>
  <c r="AB26" i="8"/>
  <c r="AB12" i="8"/>
  <c r="AB15" i="8"/>
  <c r="AB16" i="8"/>
  <c r="J6" i="8"/>
  <c r="J26" i="8"/>
  <c r="AB7" i="8"/>
  <c r="AN9" i="8"/>
  <c r="AM12" i="8" s="1"/>
  <c r="AE8" i="8" s="1"/>
  <c r="K1" i="8"/>
  <c r="J3" i="8" l="1"/>
  <c r="D3" i="8"/>
  <c r="V3" i="8"/>
  <c r="P3" i="8"/>
  <c r="AB11" i="8"/>
  <c r="AM11" i="8"/>
  <c r="AM13" i="8" s="1"/>
  <c r="AE9" i="8" s="1"/>
  <c r="AN14" i="8"/>
  <c r="AM52" i="8" l="1"/>
  <c r="AM26" i="8"/>
  <c r="AM65" i="8"/>
  <c r="R149" i="8" s="1"/>
  <c r="AM72" i="8"/>
  <c r="X21" i="8" s="1"/>
  <c r="AM15" i="8"/>
  <c r="F6" i="8" s="1"/>
  <c r="AM23" i="8"/>
  <c r="AM30" i="8"/>
  <c r="AM53" i="8"/>
  <c r="R86" i="8" s="1"/>
  <c r="AM43" i="8"/>
  <c r="AM18" i="8"/>
  <c r="AM57" i="8"/>
  <c r="AM64" i="8"/>
  <c r="R144" i="8" s="1"/>
  <c r="AM35" i="8"/>
  <c r="AM36" i="8"/>
  <c r="L102" i="8" s="1"/>
  <c r="AM22" i="8"/>
  <c r="L26" i="8" s="1"/>
  <c r="AM45" i="8"/>
  <c r="R46" i="8" s="1"/>
  <c r="AM31" i="8"/>
  <c r="AM74" i="8"/>
  <c r="X31" i="8" s="1"/>
  <c r="AM49" i="8"/>
  <c r="AM56" i="8"/>
  <c r="R99" i="8" s="1"/>
  <c r="AM71" i="8"/>
  <c r="X16" i="8" s="1"/>
  <c r="AM59" i="8"/>
  <c r="R114" i="8" s="1"/>
  <c r="AM60" i="8"/>
  <c r="R124" i="8" s="1"/>
  <c r="AM37" i="8"/>
  <c r="AM42" i="8"/>
  <c r="R31" i="8" s="1"/>
  <c r="AM19" i="8"/>
  <c r="L6" i="8" s="1"/>
  <c r="AM24" i="8"/>
  <c r="AM39" i="8"/>
  <c r="R16" i="8" s="1"/>
  <c r="AM69" i="8"/>
  <c r="X6" i="8" s="1"/>
  <c r="AM66" i="8"/>
  <c r="AM44" i="8"/>
  <c r="AM41" i="8"/>
  <c r="AM48" i="8"/>
  <c r="AM63" i="8"/>
  <c r="R139" i="8" s="1"/>
  <c r="AM70" i="8"/>
  <c r="AM28" i="8"/>
  <c r="L58" i="8" s="1"/>
  <c r="AM29" i="8"/>
  <c r="L63" i="8" s="1"/>
  <c r="AM17" i="8"/>
  <c r="F14" i="8" s="1"/>
  <c r="AM68" i="8"/>
  <c r="R166" i="8" s="1"/>
  <c r="AM38" i="8"/>
  <c r="R11" i="8" s="1"/>
  <c r="AM58" i="8"/>
  <c r="R109" i="8" s="1"/>
  <c r="AM20" i="8"/>
  <c r="L11" i="8" s="1"/>
  <c r="AM33" i="8"/>
  <c r="AM40" i="8"/>
  <c r="R21" i="8" s="1"/>
  <c r="AM55" i="8"/>
  <c r="R96" i="8" s="1"/>
  <c r="AM62" i="8"/>
  <c r="AM67" i="8"/>
  <c r="AM21" i="8"/>
  <c r="L16" i="8" s="1"/>
  <c r="AM34" i="8"/>
  <c r="L89" i="8" s="1"/>
  <c r="AM73" i="8"/>
  <c r="X26" i="8" s="1"/>
  <c r="AM16" i="8"/>
  <c r="AM61" i="8"/>
  <c r="AM50" i="8"/>
  <c r="R71" i="8" s="1"/>
  <c r="AM51" i="8"/>
  <c r="AM25" i="8"/>
  <c r="AM32" i="8"/>
  <c r="L76" i="8" s="1"/>
  <c r="AM47" i="8"/>
  <c r="R56" i="8" s="1"/>
  <c r="AM54" i="8"/>
  <c r="AM27" i="8"/>
  <c r="L55" i="8" s="1"/>
  <c r="AM46" i="8"/>
  <c r="AE7" i="8"/>
  <c r="AE10" i="8" s="1"/>
  <c r="AM9" i="8"/>
  <c r="R81" i="8" l="1"/>
  <c r="R6" i="8"/>
  <c r="R66" i="8"/>
  <c r="R158" i="8"/>
  <c r="R61" i="8"/>
  <c r="L52" i="8"/>
  <c r="R76" i="8"/>
  <c r="R51" i="8"/>
  <c r="R134" i="8"/>
  <c r="R26" i="8"/>
  <c r="R36" i="8"/>
  <c r="R129" i="8"/>
  <c r="L68" i="8"/>
  <c r="R91" i="8"/>
  <c r="L99" i="8"/>
  <c r="R154" i="8"/>
  <c r="L86" i="8"/>
  <c r="F11" i="8"/>
  <c r="R41" i="8"/>
  <c r="X11" i="8"/>
  <c r="X4" i="8" s="1"/>
  <c r="L39" i="8"/>
  <c r="F19" i="8"/>
  <c r="L73" i="8"/>
  <c r="R104" i="8"/>
  <c r="L36" i="8"/>
  <c r="L31" i="8"/>
  <c r="AM14" i="8"/>
  <c r="F4" i="8" l="1"/>
  <c r="F3" i="8" s="1"/>
  <c r="AF6" i="8" s="1"/>
  <c r="L4" i="8"/>
  <c r="L3" i="8" s="1"/>
  <c r="AF7" i="8" s="1"/>
  <c r="D9" i="3" s="1"/>
  <c r="X3" i="8"/>
  <c r="AF9" i="8" s="1"/>
  <c r="D21" i="3" s="1"/>
  <c r="R4" i="8"/>
  <c r="R3" i="8" s="1"/>
  <c r="AF8" i="8" s="1"/>
  <c r="D15" i="3" s="1"/>
  <c r="D3" i="3" l="1"/>
  <c r="D31" i="3" s="1"/>
  <c r="AF10" i="8"/>
  <c r="AF11" i="8" s="1"/>
  <c r="D29"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kw kim</author>
  </authors>
  <commentList>
    <comment ref="I3" authorId="0" shapeId="0" xr:uid="{F2EA6040-4591-41A3-943B-190D494D1427}">
      <text>
        <r>
          <rPr>
            <b/>
            <sz val="10"/>
            <color indexed="10"/>
            <rFont val="맑은 고딕"/>
            <family val="3"/>
            <charset val="129"/>
          </rPr>
          <t>적색 Box 안에는 반드시 평가에 해당되는 한 곳의 칸에 숫자 "1"로 체크하세요.</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kw kim</author>
  </authors>
  <commentList>
    <comment ref="I3" authorId="0" shapeId="0" xr:uid="{DBBE4A8E-16F3-4868-A4DD-04928706A02F}">
      <text>
        <r>
          <rPr>
            <b/>
            <sz val="10"/>
            <color indexed="10"/>
            <rFont val="맑은 고딕"/>
            <family val="3"/>
            <charset val="129"/>
          </rPr>
          <t>적색 Box 안에는 반드시 평가에 해당되는 한 곳의 칸에 숫자 "1"로 체크하세요.</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kw kim</author>
  </authors>
  <commentList>
    <comment ref="I3" authorId="0" shapeId="0" xr:uid="{E06A72FE-111E-48A8-B648-8D4959B0BC04}">
      <text>
        <r>
          <rPr>
            <b/>
            <sz val="10"/>
            <color indexed="10"/>
            <rFont val="맑은 고딕"/>
            <family val="3"/>
            <charset val="129"/>
          </rPr>
          <t>적색 Box 안에는 반드시 평가에 해당되는 한 곳의 칸에 숫자 "1"로 체크하세요.</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kw kim</author>
  </authors>
  <commentList>
    <comment ref="I3" authorId="0" shapeId="0" xr:uid="{B0C94B7A-9384-44EE-9088-B5249FE992C4}">
      <text>
        <r>
          <rPr>
            <b/>
            <sz val="10"/>
            <color indexed="10"/>
            <rFont val="맑은 고딕"/>
            <family val="3"/>
            <charset val="129"/>
          </rPr>
          <t>적색 Box 안에는 반드시 평가에 해당되는 한 곳의 칸에 숫자 "1"로 체크하세요.</t>
        </r>
      </text>
    </comment>
  </commentList>
</comments>
</file>

<file path=xl/sharedStrings.xml><?xml version="1.0" encoding="utf-8"?>
<sst xmlns="http://schemas.openxmlformats.org/spreadsheetml/2006/main" count="1281" uniqueCount="895">
  <si>
    <t>3단계 + 기계장치의 안전한 사용을 위한 절차, 방호덮개 및 관련 방호장치의 마련 및 관리, 기계장치의 에너지 유/무, 작업 시 휴먼에러 등이 사전 검토되어 실행되는 경우</t>
  </si>
  <si>
    <t>국내 및 해외 제조 사업장과 비제조시설(본사, 연구소, 고객센터)까지 환경경영시스템 인증을 보유함 (국내 및 해외 사업장에 대한 환경경영시스템 인증을 100% 보유함)</t>
  </si>
  <si>
    <t>환경경영시스템 인증 비율</t>
  </si>
  <si>
    <t>책임 원자재 조달 정책</t>
  </si>
  <si>
    <t>기업에 적용될 수 있는 반경쟁 행위의 유형 및 관련 법규를 파악하고 점검할 수 있는 인력 또는 조직을 갖추고 있는 경우(준법지원(Compliance) 인력 또는 조직)</t>
  </si>
  <si>
    <t>원산지의 잠재 ESG 리스크를 평가하지 않으나, 직접 공급망(1차 협력사)으로부터 ESG 리스크 또는 이슈가 있는 원자재가 없음을 선언하는 ‘확약서’만 징구하는 경우</t>
  </si>
  <si>
    <t>소방안전설비가 건물 준공 당시 법 기준을 만족하고 현재 법 기준에 맞게 일부 소방설비(소화기구, 비상경보설비, 자동화재속보설비, 피난설비)가 적합하게 설치되어 있는 경우</t>
  </si>
  <si>
    <t>3단계 + 임산부 또는 출산 후 1년 미만 여성근로자에 대한 근로시간 제한이 수립되어 있고, 이를 이행하고 있다. (단 근로계약 시 연장근무에 대한 합의가 적법한 절차에 따라 수립되어있는 경우는 제외함)</t>
  </si>
  <si>
    <t xml:space="preserve">조직 자체적으로 또는 공급망(1차 협력사 등)과 공동으로, 원자재가 실제 생산(채취, 채굴, 채광 등)되는 지역 및 업체의 ESG 리스크 여부를 확인하기 위해 직접 평가(진단 및 실사)를 실시하는 경우 </t>
  </si>
  <si>
    <t>[데이터 원천] 비윤리적 행위 예방 지침(윤리헌장, 윤리규정 등), 비윤리적 행위 감시 체계 및 감시 결과, 비윤리 행위 적발 또는 신고 내역
[데이터 기간] 직전 회계연도 기준
[데이터 범위] 국내 사업장</t>
  </si>
  <si>
    <t>전기·전자제품의 재활용을 용이하게 하고 환경에 미치는 유해성을 최소화하기 위하여 환경에 미치는 유해성이 높은 중금속·난연제(難燃劑) 등 정부가 정한 유해물질의 함유기준을 준수하며, 관련 근거를 보유하고 있음</t>
  </si>
  <si>
    <t>G</t>
  </si>
  <si>
    <t>구분</t>
  </si>
  <si>
    <t>E</t>
  </si>
  <si>
    <t>유형1</t>
  </si>
  <si>
    <t>4등급</t>
  </si>
  <si>
    <t>참고</t>
  </si>
  <si>
    <t>노동</t>
  </si>
  <si>
    <t>S</t>
  </si>
  <si>
    <t>2등급</t>
  </si>
  <si>
    <t>요건1</t>
  </si>
  <si>
    <t>요건4</t>
  </si>
  <si>
    <t>단계</t>
  </si>
  <si>
    <t>3등급</t>
  </si>
  <si>
    <t>요건2</t>
  </si>
  <si>
    <t>5등급</t>
  </si>
  <si>
    <t>요건5</t>
  </si>
  <si>
    <t>평점</t>
  </si>
  <si>
    <t>기타</t>
  </si>
  <si>
    <t>6등급</t>
  </si>
  <si>
    <t>1등급</t>
  </si>
  <si>
    <t>유형2</t>
  </si>
  <si>
    <t>요건3</t>
  </si>
  <si>
    <t>7등급</t>
  </si>
  <si>
    <t>배점</t>
  </si>
  <si>
    <t>P</t>
  </si>
  <si>
    <t>범주</t>
  </si>
  <si>
    <t>유형3</t>
  </si>
  <si>
    <t>유형4</t>
  </si>
  <si>
    <t>4단계 + 연장근로 시, 근로자 개인과 회사의 상호합의가 선행되며, 일수, 시간, 연장근무 거부에 대한 구체적 사항은 근로계약 시 미리 정하거나, 회사의 결정에 포괄적으로 합의할 수 있고, 일정 기간 앞서서 사전통지를 통해 근로자 개인의 일정을 조절할 수 있도록 지원하고 있다.</t>
  </si>
  <si>
    <t>2단계 + 2단계의 기계장치가 사업장 내 모든 기계 장치 및 설비로까지 범위가 확대된 경우</t>
  </si>
  <si>
    <t>IT 기반 정보시스템을 활용하여 환경 관련 인허가 대상물질의 배출량(발생량)을 모니터링함</t>
  </si>
  <si>
    <t>기업의 의사결정 과정에 준법 및 윤리성을 점검할 수 있는 체계와 조직을 갖추고 있는 경우</t>
  </si>
  <si>
    <t>(비제조시설을 포함한) 전체 사업장에 대한 안전보건경영시스템 인증을 50% 미만으로 보유함</t>
  </si>
  <si>
    <t>2단계 + 근로자가 병가, 출산휴가 등을 위한 휴가신청 시 유급 및 휴가가 보장되고 있다.</t>
  </si>
  <si>
    <t>국내 및 해외 사업장에 대한 환경경영시스템 인증을 75% 이상 100% 미만으로 보유함</t>
  </si>
  <si>
    <t>2단계 + 유해물질검사를 위한 자체장비(XRF 등)를 보유하고 주기적으로 검사하는 경우</t>
  </si>
  <si>
    <t>기업에 적용될 수 있는 정보공개 관련 법규를 파악하고 이에 따른 공개 항목을 문서화한 경우</t>
  </si>
  <si>
    <t>폐제품(폐기물)의 직접 회수 또는 위탁에 의한 회수를 실시하고 , 관련 기록을 보유하고 있음</t>
  </si>
  <si>
    <t>회사가 노동 관련 문제를 자유롭게 논의할 수 있도록 공간 등의 편의를 제공하고 있는 경우</t>
  </si>
  <si>
    <t>최근 5개년 간 산업재해율 정보를 관리하지 않는 경우 또는 지난 5개년 산업재해율 증가 추세</t>
  </si>
  <si>
    <t>중대한 위험요인에 대처할 수 있는 비상 조치계획을 수립한 경우 (위험요인별 시나리오 및 조치계획 수립, 주기적 훈련, 사업장 내 도급 근로자 등 모든 구성원에 대한 보호 여부)</t>
  </si>
  <si>
    <t>지난 5개년 간 개인정보 보호 관련 법/규제 위반내역 중 처분이 확정된 건수에 대해, 처벌수위가 행정상 처분 중 금전적 처분에 해당하는 과태료, 과징금, 이행강제금 등인 경우</t>
  </si>
  <si>
    <t>조직이 산업 안전을 위한 모든 필수 인허가증, 검사 보고서를 발급받아야 하나 이를 발급받지 않은 경우</t>
  </si>
  <si>
    <t>화장실 및 세면·목욕시설, 냉·난방 설비, 채광·환기설비, 소방설비, 수납시설이 모두 설치·구비된 경우</t>
  </si>
  <si>
    <t>정보이용자와의 소통 채널을 마련하여 정보공개의 내용 및 방식에 대한 피드백을 수용하고 개선하고 있는 경우</t>
  </si>
  <si>
    <t>환경 인허가 대상의 변경유무를 정기적으로 검토하고 있으며, 검토결과를 반영하여 인허가를 갱신 및 관리함</t>
  </si>
  <si>
    <t>허위 또는 과장광고 발생 시 소비자를 대상으로 한 적절한 시정 및 개선 조치 프로세스를 갖추고 있는 경우</t>
  </si>
  <si>
    <t>2단계 + 근로자의 이동의 자유 및 기본욕구 해소를 위한 활동에 불합리한 제한을 두고 있지 않는 경우</t>
  </si>
  <si>
    <t>주요 정보공개 이니셔티브와 기업의 경영성과 등을 고려하여 자사만의 공개 기준 및 공개 항목을 문서화한 경우</t>
  </si>
  <si>
    <t>원산지의 잠재 ESG 리스크를 평가하지 않으나, 직접 공급망(1차 협력사)으로부터 서면으로 원산지 위치, 원자재 생산방식, 원자재 가공업체 및 유통경로 등의 정보를 조사·관리하고 있는 경우</t>
  </si>
  <si>
    <t>조직 자체적으로 또는 공급망(1차 협력사 등)과 공동으로, 원자재 가공업체 및 유통업체를 대상으로 하여 원산지 리스크가 있는 원자재를 사용·유통하고 있는지 간접 평가(진단 및 실사)하는 경우</t>
  </si>
  <si>
    <t xml:space="preserve">4단계 + 2단계 측정결과를 토대로 작업환경 개선을 위한 근본원인 제거 또는 작업환경 측정항목에 대한 조직 내 모니터링 시스템을 구축, 관리를 위한 경보 장비 및 저감 장치를 설치한 경우 </t>
  </si>
  <si>
    <t>윤리규범 위반 건수를 공시하고 있는 경우</t>
  </si>
  <si>
    <t>경영자가 윤리경영 의지를 발표한 경우</t>
  </si>
  <si>
    <t>지난 5개년 원단위 폐기물이 감소 추세</t>
  </si>
  <si>
    <t xml:space="preserve">전년 대비 에너지 사용량 원단위 증가 </t>
  </si>
  <si>
    <t>소비자불만 관련 지표를 수립하지 않는 경우</t>
  </si>
  <si>
    <t>조직이 작업환경 측정을 실시하지 않는 경우</t>
  </si>
  <si>
    <t>유해물질관리 지침이 있고 실행하는 경우</t>
  </si>
  <si>
    <t>환경경영시스템 인증서를 보유하지 않음</t>
  </si>
  <si>
    <t>조직의 정규직 비율이 40%인 이하인 경우</t>
  </si>
  <si>
    <t>비상상황 대응계획이 수립되지 않은 경우</t>
  </si>
  <si>
    <t xml:space="preserve">전년 대비 온실가스 배출량 원단위 증가 </t>
  </si>
  <si>
    <t>봉사활동 참여 인센티브 제도가 없는 경우</t>
  </si>
  <si>
    <t>지난 5개년 원단위 폐기물이 변동 없음</t>
  </si>
  <si>
    <t>전기·전자제품의 재활용을 용이하게 하는 재질·구조개선에 관한 정부의 지침을 준수하고 있거나 재활용이 쉬운 재질을 사용, 재질의 단순화 및 재질정보 표시, 분리·해체의 용이성 제고 등 재질·구조 개선활동을 수행하고 있음</t>
  </si>
  <si>
    <t>[데이터 원천] 조직의 원산지 ESG 리스크(노동인권, 안전보건, 환경, 윤리 리스크 등) 평가의 구체성 및 실제 기능 여부를 측정
[데이터 기간] 직전 회계연도 기준
[데이터 범위] 국내외 사업장 및 기타 연결실체</t>
  </si>
  <si>
    <t>법정 점검(작동기능점검, 종합정밀점검)을 정기적으로 실시하고 점검결과를 기반으로 발견된 문제점을 보수·교체하여 설비의 기능·성능을 유지하는 경우(화재수신반에 오동작 및 오경보가 없고 모든 스위치가 정상 위치에 있는 경우)</t>
  </si>
  <si>
    <t>모든 소방안전설비가 내용연수 기준을 만족하며, 법정 점검 외 소방안전설비의 정상적인 기능을 유지할 수 있도록 최소 월 1회 이상 자체 점검 및 유지보수 절차를 수립·시행하고 관련 자료를 문서화된 정보로 관리하는 경우</t>
  </si>
  <si>
    <t>4단계 + 채용 관련 근로자의 비용 부담을 금지하고 있으며, 근로자에게 부과되는 수수료가 모두 공개되어 있는 경우</t>
  </si>
  <si>
    <t>공제 또는 원천징수액이 올바르게 계산되어, 우리나라 법률 기간 내에 각 해당기관에 정확하게 납부되고 있는 경우</t>
  </si>
  <si>
    <t>4단계 + 체결된 단체협약의 성실한 이행(단체협약 위반 시 불이행으로 간주) + 노사협의회 의결(합의) 여부</t>
  </si>
  <si>
    <t>4단계 + 안전보건 의사소통이 모든 근로자가 이해할 수 있는 언어로 제공·게시되고 이에 관한 기록 등을 보관하고 있는 경우</t>
  </si>
  <si>
    <t>조직의 대표 사회공헌 프로그램이 사업적 또는 사회적으로 기여하는 성과를 측정할 수 있는 성과관리 지표(KPIs)가 있는 경우</t>
  </si>
  <si>
    <t>실명신고, 변호사를 통한 비실명 대리신고, 익명신고를 모두 수용하며, 각 유형에 따른 후속조치 프로세스를 마련하고 있는 경우</t>
  </si>
  <si>
    <t>국내 및 해외 모든 사업장의 수질오염물질 배출농도가 ’0’인 경우 또는 지난 5개년 수질오염물질 평균 배출농도가 감소 추세</t>
  </si>
  <si>
    <t xml:space="preserve">위생관리규정이 구비되어 있고 월 1회 이상의 위생점검과 위생소독을 실시하며 실시 여부를 문서화된 정보로 확인 가능한 경우 </t>
  </si>
  <si>
    <t>2단계 + 어떤 위치에서도 비상출구의 위치표시가 용이하게 판명되도록 유도등·위치표지와 비상조명, 비상상황 경보설비가 설치된 경우</t>
  </si>
  <si>
    <t>사업장 내의 소방안전설비를 첨단화된 소방관리시스템(지능형 소방방재시스템, 스마트 소방관제시스템 등)으로 구축하여 운영하는 경우</t>
  </si>
  <si>
    <t>조직의 전체 구성원 중 여성이 차지하는 비율과, 미등기임원 중 여성이 차지하는 비율의 차이가 20% 초과 ~ 40% 이하인 경우</t>
  </si>
  <si>
    <t>검증의견서에 검증기관(또는 검증인)이 명시되어 있는 경우 (또는, 검증기관이 License Number를 갖추고 있는 경우)</t>
  </si>
  <si>
    <t>검증의견서에 ESG 정보 검증수준을 공개하고 있는 경우 (Type1/Type2, Moderate/High, 제한적/합리적 등)</t>
  </si>
  <si>
    <t>검증의견서에 검증기관(또는 검증인)이 명시되어 있는 경우 (또는, 검증기관이 License Number를 보유하고 있는 경우)</t>
  </si>
  <si>
    <t>국내 및 해외 모든 사업장의 대기오염물질 배출농도가 ’0’인 경우 또는 지난 5개년 대기오염물질 평균 배출농도가 감소 추세</t>
  </si>
  <si>
    <t>조직의 전체 구성원 중 여성이 차지하는 비율과, 미등기임원 중 여성이 차지하는 비율의 차이가 60% 초과 ~ 80% 이하인 경우</t>
  </si>
  <si>
    <t>조직의 전체 구성원 중 여성이 차지하는 비율과, 미등기임원 중 여성이 차지하는 비율의 차이가 40% 초과 ~ 60% 이하인 경우</t>
  </si>
  <si>
    <t>2단계 + 화학물질통계조사, 화학물질배출량조사, 화학물질배출저감계획, 화학물질관리대장 작성 중 2가지 이상을 실행하고 있는 경우</t>
  </si>
  <si>
    <t>조직의 1인 평균 급여액 대비 ‘여성(또는 남성) 1인 평균 급여액’ 비율이 60% 이하인 경우</t>
  </si>
  <si>
    <t>원단위 에너지 사용량을 관리하지 않고 있는 경우 또는 지난 5개년 원단위 에너지 사용량이 증가 추세</t>
  </si>
  <si>
    <t xml:space="preserve"> 소비자불만 처리내용을 DB화하여 관리하지만, 기초적인 통계자료로만 활용하는 경우(건수 취합 등)</t>
  </si>
  <si>
    <t>공익제보 접수 순간부터 사후 처리까지 제보자를 적절히 보호할 수 있는 장치를 마련하고 있는 경우</t>
  </si>
  <si>
    <t>비상상황 대응계획과 위기관리조직체계(비상대응 + 위기관리 + 업무재개조직)가 모두 구축된 경우</t>
  </si>
  <si>
    <t>조직의 1인 평균 급여액 대비 ‘여성(또는 남성) 1인 평균 급여액’ 비율이 90%를 초과하는 경우</t>
  </si>
  <si>
    <t>조직 내 기계 장치의 안전한 사용을 위한 절차, 방호덮개 및 관련 방호장치를 마련하고 관리하는 경우</t>
  </si>
  <si>
    <t>공익제보의 진위가 가려진 후, 적절한 조치를 취하고 공익을 개선하기 위한 체계를 갖추고 있는 경우</t>
  </si>
  <si>
    <t>조직은 전기·전자제품의 제조회사로 폐제품(폐기물)의 회수·인계·재활용의무 대상여부를 파악하고 있음</t>
  </si>
  <si>
    <t>원단위 용수 사용량을 관리하고 있지 않은 경우 또는 지난 5개년 원단위 용수 사용량이 증가 추세</t>
  </si>
  <si>
    <t>1단계 + 근로자의 정규 및 초과근무 시간에 대한 신뢰할 수 있는 정책과 프로세스가 수립되어 있다.</t>
  </si>
  <si>
    <t>3단계 + 비상출구가 2개 이상이고 비상출구의 폐쇄·훼손, 피난통로 상 장애물 적치 등이 없는 경우</t>
  </si>
  <si>
    <t>4단계 + 절차 및 관리기준을 설정하고 이를 관련 문서 및 체크리스트 등을 통해 관리하는 경우</t>
  </si>
  <si>
    <t>조직 내 기계 장치의 안전한 사용을 위한 절차, 방호덮개 및 관련 방호장치를 관리하지 않는 경우</t>
  </si>
  <si>
    <t>원단위 원부자재 사용량을 관리하지 않는 경우 또는 지난 5개년 원단위 원부자재 사용량 증가 추세</t>
  </si>
  <si>
    <t>온실가스 배출량 (Scope1 &amp; Scope2)</t>
  </si>
  <si>
    <t>소음 관리절차 및 기준을 수립하고 있지 않은 경우</t>
  </si>
  <si>
    <t>윤리규범 위반한 구성원 수를 공시하고 있는 경우</t>
  </si>
  <si>
    <t>기업이 정보공개 담당 인력이나 조직을 할당한 경우</t>
  </si>
  <si>
    <t>지난 5개년 원단위 에너지 사용량이 변동 없음</t>
  </si>
  <si>
    <t>반기 1회 이상 정기적으로 모니터링하는 경우</t>
  </si>
  <si>
    <t>고객만족 대응 체계:
고객불만 처리내용의 관리</t>
  </si>
  <si>
    <t>지난 5개년 원단위 원부자재 사용량 변동 없음</t>
  </si>
  <si>
    <t>조직의 정규직 비율이 80%를 초과하는 경우</t>
  </si>
  <si>
    <t>지난 5개년 원단위 에너지 사용량이 감소 추세</t>
  </si>
  <si>
    <t>지난 5개년 원단위 용수 사용량이 변동 없음</t>
  </si>
  <si>
    <t>지난 5개년 원단위 원부자재 사용량 감소 추세</t>
  </si>
  <si>
    <t>소음 방지를 위해 IT 시스템으로 관리하는 경우</t>
  </si>
  <si>
    <t>고객만족 대응 체계:
고객불만 관련 지표 관리</t>
  </si>
  <si>
    <t>고객만족 대응 체계:
고객불만 처리 관련규정</t>
  </si>
  <si>
    <t>안전보건 의사소통 규정이 수립되어 있는 경우</t>
  </si>
  <si>
    <t>지난 5개년 원단위 온실가스 배출량 변동 없음</t>
  </si>
  <si>
    <t>조직의 대외공식적 인권정책이 수립되지 않은 경우. 또는, 인권정책이 있으나, 상기의 이슈 중 1~2개에 대한 조직의 정책적 접근방향이 설명되어 있는 경우</t>
  </si>
  <si>
    <t>조직이 사업장과 관련된 환경 인허가 대상을 파악하고 있으며, 인허가 처리를 위한 근거 및 절차를 보유함. (배출시설 및 방지시설 명세서를 보유하고 있음)</t>
  </si>
  <si>
    <t>[데이터 원천] 윤리경영 헌장/규범/방침 등, 윤리경영 교육 프로그램, 윤리경영 평가 체계 
[데이터 기간] 직전 회계연도 기준
[데이터 범위] 국내 사업장</t>
  </si>
  <si>
    <t>익명성이 보장된 고충/불만 접수 핫라인(이메일, 전화 등 다양한 채널 운영)을 운영하고, 제도적으로 제보자 보호 및 보복금지 관련 절차를 수립하고 있는 경우</t>
  </si>
  <si>
    <t>검증의견서에 제3자 검증기관이 검증한 정보공시 지표가 적시되어 있는 경우 (즉, 조직의 모든 ESG 정보 중 어떠한 정보를 검증하였는지 명시하는 경우)</t>
  </si>
  <si>
    <t>통합된 ESG 정보가 담긴 조직의 홈페이지, 지속가능경영보고서, 사업보고서, 기타 간행물 등의 발행여부를 ‘전자공시시스템-자율공시’ 사항으로 알리는 경우</t>
  </si>
  <si>
    <t>통합된 ESG 정보가 담긴 조직의 홈페이지, 지속가능경영보고서, 사업보고서, 기타 간행물 등을 지정된 장소에 비치하거나, 특정 URL에 담고 있는 경우</t>
  </si>
  <si>
    <t>조직의 위험요인 파악과 이에 대한 제거·대체·통제 조치를 하는 경우 (유해위험요인 파악, 위험성 평가, 위험요인 제거·대체·통제 방안 마련, 교육훈련 실시)</t>
  </si>
  <si>
    <t>[데이터 원천] 상품이나 용역의 거래 내역(수량/내용·거래상대방), 공정거래 업무처리 지침, 거래 시 활용하고 있는 자가진단 체크리스트 등
[데이터 기간] 직전 회계연도 기준
[데이터 범위] 사업장</t>
  </si>
  <si>
    <t xml:space="preserve">4단계 + 위험성 평가를 실시하기 위하여 외부전문평가인원을 포함하거나 동일한 위험 작업에 다양한 위험성 평가방법론을 접목, 이러한 평가를 IT기반시스템을 활용하여 즉각적으로 활용 및 관리하는 경우 </t>
  </si>
  <si>
    <t>2단계 + 위험성 평가 범위를 전 사업장의 모든 활동, 사업장 주변 및 모든 근로자의 유해·위험까지 포함하며 평가 주기는 관련 법령 및 위험의 변경에 따라 수시로 평가하고 그 결과에 따라 개선한 경우</t>
  </si>
  <si>
    <t>안전보건 의사소통 규정이 없는 경우</t>
  </si>
  <si>
    <t>고객불만 처리 관련 규정 있음</t>
  </si>
  <si>
    <t>지난 5개년 산업재해율 감소 추세</t>
  </si>
  <si>
    <t>고객불만 처리 관련 규정 없음</t>
  </si>
  <si>
    <t>전년 대비 에너지 사용량 원단위 절감률 3% 이상 5% 미만</t>
  </si>
  <si>
    <t xml:space="preserve">전년 대비 에너지 사용량 원단위 절감률 0% 이상 1% 미만 </t>
  </si>
  <si>
    <t>전년 대비 온실가스 배출량 원단위 절감률 5% 이상 10% 미만</t>
  </si>
  <si>
    <t>소음 관리를 반기 1회 이상 정기적으로 모니터링하고 있는 경우</t>
  </si>
  <si>
    <t>전년 대비 에너지 사용량 원단위 절감률 5% 이상 10% 미만</t>
  </si>
  <si>
    <t>비윤리 행위 예방을 위한 교육 및 훈련이 이루어지고 있는 경우</t>
  </si>
  <si>
    <t>4단계 + 이를 전산화하여 모니터링 및 추적관리하고 있는 경우</t>
  </si>
  <si>
    <t>보건복지부령에 따라 구내식당의 설치 및 영업신고를 완료한 경우</t>
  </si>
  <si>
    <t>상기 봉사활동 참여 인센티브 제도 중 2개를 도입하고 있는 경우</t>
  </si>
  <si>
    <t>근로시간은 1일 8시간, 1주일 40시간을 초과하지 않는다.</t>
  </si>
  <si>
    <t>단체교섭의 계약조건이 이행되고 있는 현황을 공개하고 있는 경우</t>
  </si>
  <si>
    <t>대기오염물질 관리 절차 및 관리기준을 수립, 실행하고 있는 경우</t>
  </si>
  <si>
    <t>전년 대비 온실가스 배출량 원단위 감축률 0% 이상 3% 미만</t>
  </si>
  <si>
    <t>기업 내외부로부터의 공익제보 신고제도를 운영하고 있는 경우</t>
  </si>
  <si>
    <t>대기오염물질 관리 절차 및 기준을 수립하고 있지 않은 경우</t>
  </si>
  <si>
    <t>모의해킹 등 외부공격에 대한 취약성 분석을 실시하고 있는 경우</t>
  </si>
  <si>
    <t>상기 봉사활동 참여 인센티브 제도 중 1개를 도입하고 있는 경우</t>
  </si>
  <si>
    <t>전년 대비 온실가스 배출량 원단위 절감률 3% 이상 5% 미만</t>
  </si>
  <si>
    <t>다른 사람의 ID카드 활용을 막기 위해, 지문, 사진이 포함된 ID카드를 기반으로 하는 출입통제 체계를 갖추고 있는 경우</t>
  </si>
  <si>
    <t>고충처리를 위한 전담인력이 있으며, 신고된 고충처리 처리과정 및 처리결과를 확인할 수 있는 정보가 공개되고 있는 경우</t>
  </si>
  <si>
    <t>화장실 및 세면시설, 냉·난방설비, 급수·배수설비, 채광·환기설비, 소방설비, 조리장 및 식품보관실이 모두 설치된 경우</t>
  </si>
  <si>
    <t>3단계 + 노동조합과 단체협약(임금협약 포함) 체결 + 노사협의회 정기회의 외 추가 임시회의(노사 실무협의 포함) 개최</t>
  </si>
  <si>
    <t>2단계 + 화학물질통계조사, 화학물질배출량조사, 화학물질배출저감계획, 화학물질관리대장 작성을 모두 실행하고 있는 경우</t>
  </si>
  <si>
    <t>조직이 법적으로 직접 소유하고 있는 사업장(ex. 별도재무제표 기준)의 일부 또는 모든 ESG 정보를 공시하고 있는 경우</t>
  </si>
  <si>
    <t>근로자가 개인적으로나 또는 집단적으로 우려하는 사항에 대해 아이디어를 제시할 수 있는 내부 소통채널이 존재하는 경우</t>
  </si>
  <si>
    <t xml:space="preserve">위생관리규정이 구비되어 있고 일일 위생점검과 정기적인 위생교육을 실시하며 실시 여부를 문서화된 정보로 확인 가능한 경우 </t>
  </si>
  <si>
    <t>환경경영 추진을 위한 전사 전담조직을 운영하고 있는 경우 (전사 환경경영 기획, 점검, 성과관리 등 실행업무 담당)</t>
  </si>
  <si>
    <t>조직의 전체 구성원 중 여성이 차지하는 비율과, 미등기임원 중 여성이 차지하는 비율의 차이가 80%를 초과하는 경우</t>
  </si>
  <si>
    <t>연령에 관한 증명 문서를 확인하기 위해 최소 2개 이상의 신뢰 가능한 공식 문서를 대조하여 확인하는 프로세스가 있는 경우</t>
  </si>
  <si>
    <t xml:space="preserve"> 소비자불만 관련 지표를 수립하고 있으나 체계적으로 관리되지 않는 경우</t>
  </si>
  <si>
    <t>조직이 사업장과 관련된 환경 인허가 대상을 명확하게 파악하지 못함</t>
  </si>
  <si>
    <t>소음 방지를 위해 설비 투자 등 실질적인 개선활동을 수행하고 있는 경우</t>
  </si>
  <si>
    <t>아동노동 금지를 위한 연령검증 절차가 채용절차서에 명시되어 있는 경우</t>
  </si>
  <si>
    <t>윤리경영 방침 및 결과를 문서화하여 대내외적으로 공개하고 있는 경우</t>
  </si>
  <si>
    <t>2단계 + 2단계 측정결과를 토대로 관련 기준을 수립 및 실행한 경우</t>
  </si>
  <si>
    <t>고충처리를 위한 접수-조사-처리 절차가 회사내부에 존재하고 있는 경우</t>
  </si>
  <si>
    <t>대기오염물질 관리를 반기 1회 이상 정기적으로 모니터링하고 있는 경우</t>
  </si>
  <si>
    <t>비윤리 행위에 대한 내부신고 및 모니터링 체계를 갖추고 있는 경우</t>
  </si>
  <si>
    <t>공익제보 접수 시 진위를 실사하기 위한 적절한 조치를 취하고 있는 경우</t>
  </si>
  <si>
    <t>조직의 사회공헌 대표 프로그램별 중장기 실행계획을 마련하고 있는 경우</t>
  </si>
  <si>
    <t>불공정거래행위 발생 시 적발 및 개선 프로세스를 갖추고 있는 경우</t>
  </si>
  <si>
    <t>직전 1개년 장애인 고용률이 법적 의무고용률의 120% 이상인 경우</t>
  </si>
  <si>
    <t>ESG 정보공시 주기를 특정할 수 없거나, 명시하고 있지 않는 경우</t>
  </si>
  <si>
    <t>상기 봉사활동 참여 인센티브 제도 중 3개 이상을 도입하고 있는 경우</t>
  </si>
  <si>
    <t>조직의 사회공헌 추진 분야/영역별 대표 프로그램을 제시하고 있는 경우</t>
  </si>
  <si>
    <t>비윤리 행위 발생 및 사후조치에 관한 정보공개 체계를 갖추고 있는 경우</t>
  </si>
  <si>
    <t>ESG 정보공시 범위를 특정할 수 없거나, 명시하고 있지 않는 경우</t>
  </si>
  <si>
    <t>지난 5개년 간 개인정보 보호 관련 법/규제 위반내역 중 처분이 확정된 건수에 대해, 처벌수위가 사법상 형벌, 벌금, 과료인 경우, 또는 국가나 지방자치단체를 당사자로 하는 계약에서 입찰참가자격을 제한당한 경우</t>
  </si>
  <si>
    <t>조직의 영향력과 통제력 범위에 있는 곳(자회사, 종속법인, 연결실체 등)의 일부 ESG 정보를 공시하고 있는 경우. 단, 조직의 영향력과 통제력 범위로 ESG 정보공시 범위를 확대한다는 계획을 제시하고 있는 경우</t>
  </si>
  <si>
    <t>4단계 + 중요한 변경사항(조직 개편, 인사이동, 신규 설비 도입 등) 발생 시 비상상황 대응계획의 갱신 여부, 비상상황 대응훈련의 평가와 문제점 개선 조치 여부 등이 문서화된 정보로 정기적으로 관리되고 있는 경우</t>
  </si>
  <si>
    <t>노동조합 가입‧설립, 노사협의회 설치 관련 정보가 모두 없음(노조 가입‧신설 관련 부 당노동행위로 노동위 판정 또는 법원 판결이유죄로 확정된 경우)</t>
  </si>
  <si>
    <t>조직이 산업 안전보건을 위한 유해·위험요인의 실태를 파악하고 이에 대한 위험성 평가를 정기적으로 실시하며 그 결과에 따라 개선 활동을 이행한 경우</t>
  </si>
  <si>
    <t>4단계 + 기계장치의 안전한 사용을 위해 보호구 지급 및 관리적 대책 마련뿐 아니라 근본적인 위험 원인을 제거하는 등 안전을 강도 높게 관리하는 경우</t>
  </si>
  <si>
    <t>재발방지를 위한 개선활동 및 대내외 홍보를 통한 노력이 있고, 내외부 고충처리심의위원회를 구성하여 사내 의결기구에 고충처리 사안을 상정하고 있는 경우</t>
  </si>
  <si>
    <t xml:space="preserve">3단계 + 연 2회 이상 비상대응 시나리오별로 대응훈련을 실시하고 평가·개선하는 경우(훈련 목표 설정, 계획 대비 달성 여부 평가, 문제점에 대한 검토 및 개선) </t>
  </si>
  <si>
    <t>원산지의 잠재 ESG 리스크를 평가(진단 및 실사)하는 체계가 구축되어 있지 않거나, 원산지 위치, 원자재 생산방식, 원자재 유통경로 등이 파악되지 않는 경우</t>
  </si>
  <si>
    <t>검증의견서에 검증표준(방법론)이 제시되어 있는 경우 (온실가스 배출권거래제의 배출량 보고 및 인증에 관한 지침, GHG Protocol, ISO14064-1 등)</t>
  </si>
  <si>
    <t>[데이터 원천] 광고 및 홍보 콘텐츠 제작 지침, 기제작한 광고 및 홍보물에 관한 고객의 피드백 사항
[데이터 기간] 직전 회계연도 기준
[데이터 범위] 사업장</t>
  </si>
  <si>
    <t>[데이터 원천] 공익제보 접수 채널, 공익제보 처리 이력, 공익제보 처리 지침, 공익제보자 보호 지침
[데이터 기간] 직전 회계연도 기준
[데이터 범위] 사업장</t>
  </si>
  <si>
    <t>지난 5개년 원단위 용수 사용량이 감소 추세 또는 조직의 생산성 및 운영 효율성을 저하시키지 않고서는 용수 사용 효율 개선이 불가능하거나, 내부 분석근거 또는 외부 전문기관 조사결과 등을 통해 용수 사용 효율성이 최고 수준임이 입증된 경우</t>
  </si>
  <si>
    <t>3단계 + 근로계약서에 법에서 규정한 항목이 빠짐없이 포함되어 있으며, 근로계약서는 근로자가 이해 가능한 언어로 서면으로 작성되고, 관련 내용을 모국어로 충분히 설명하고 있는 경우</t>
  </si>
  <si>
    <t>한시적 근로자, 기간제 근로자, 단시간 근로자, 파견·용역·호출 등의 형태로 종사하는 근로자 현황이 관리되지 않는 경우 또는 최근 5개년 간 정규직 비율 데이터가 관리되지 않는 경우</t>
  </si>
  <si>
    <t>징계는 감독자 개인이 아닌, 공식적인 절차에 따라 이루어지고, 본인에게 소명의 기회를 부여하며, 동의하지 않을 시 재심청구에 대한 프로세스와 관련된 내용이 문서로 기록되고 있는 경우</t>
  </si>
  <si>
    <t>3단계 + 위험성 평가를 실시하기 위하여 유해·위험요인에 대한 데이터를(아차사고 및 타사 유해·위험요인 사례 등) 지속적으로 축적하여 위험성 평가에 반영하고 그 결과에 따라 개선한 경우</t>
  </si>
  <si>
    <t>안전보건관리체계 구축을 위해 근로자의 참여 및 협의를 보장하는 경우 (안전보건 정보공개, 구성원 참여절차 마련, 의견제시 문화 조성 등)</t>
  </si>
  <si>
    <t>식당 위생관리의 우수성에 대해 제3자(또는 규제기관)의 인증을 획득하여 관리하는 경우(‘우수’ 이상의 위생등급제 인증, HACCP 인증 등)</t>
  </si>
  <si>
    <t>1인 1실, 1일 1회 위생소독 실시와 정기적인 입주자 의견수렴조사를 통해 투자계획과 예산을 반영하여 정기적으로 시설·위생상태를 개선하는 경우</t>
  </si>
  <si>
    <t>검증의견서에 검증표준(방법론)이 제시되어 있는 경우 (AA1000AS, ISAE3000, 또는 제3자 검증기관이 개발한 자체 검증표준 등)</t>
  </si>
  <si>
    <t>기숙사 용도로 허가를 받은 건축물이며, 설치장소 및 위치가 적합한 경우(심한 소음·진동, 자연재해나 오물·폐기물로 인한 오염 우려가 없을 것)</t>
  </si>
  <si>
    <t>모든 형태의 입사자(정규직, 계약직)와 근로계약서를 작성하고, 근로계약서 세부조항에 강제근로금지에 대해 회사가 공식적으로 밝히고 있는 경우</t>
  </si>
  <si>
    <t>지난 1개년에 발생한 윤리규범 위반 건수 및 관련 구성원 수, 윤리규범 위반 내용, 위반에 따른 처벌 및 관련 구성원 처분, 재발방지를 위한 개선활동을 공시하고 있는지 측정
[데이터 원천] 윤리규범 위반 내역 및 조치경과
[데이터 기간] 직전 회계연도 기준</t>
  </si>
  <si>
    <t xml:space="preserve">기숙사 시설은 성별로 구분되고 합리적인 크기를 유지하고 있는 경우(개인당 2.5㎡ 이상의 넓이 보장, 1실의 거주인원은 15명 이하) </t>
  </si>
  <si>
    <t>만 15세 이상 18세 미만의 자를 고용할 시, 근로조건 명시 및 1일 7시간, 1주일 40시간을 초과하지 않는 것을 명시한 경우</t>
  </si>
  <si>
    <t>단체교섭 및 집회의 자유 관련 사항을 회사 내부규정(단체협약, 인권경영 규정 등)에 반영하고 있거나, 지침으로 표명하고 있는 경우</t>
  </si>
  <si>
    <t>검증의견서에 검증기관과의 독립성 성명이 포함되어 있는 경우 (즉, 검증기관과 검증받는 조직간 이해관계 상충이 없음을 선언한 경우)</t>
  </si>
  <si>
    <t>국내 및 해외 모든 사업장이 ‘탄소중립’ , 또는 ‘탄소제로’를 달성한 경우 or  지난 5개년 원단위 온실가스 배출량 감소 추세</t>
  </si>
  <si>
    <t>안전보건 과제 및 목표의 이행현황을 평가하고 개선하는 경우 (목표 설정, 계획대비 달성 여부 평가, 문제점에 대한 주기적 검토와 개선)</t>
  </si>
  <si>
    <t>비상상황 대응계획을 수립하였으나 비상대응조직(자위소방대)만 구축한 경우 (위기관리조직과 사업재개(복구)조직이 구축되지 않은 경우)</t>
  </si>
  <si>
    <t>사후 관리 고객(customer)과 시장의 피드백을 조사하고, 향후 광고 및 홍보 콘텐츠 개선에 활용하는 체계를 갖추고 있는 경우</t>
  </si>
  <si>
    <t>조리사 및 영양사 면허소지자가 운영·관리하며, 연 1회 이상 건강진단을 실시하는 경우(관련 자격증, 종사자 건강진단 결과서 비치)</t>
  </si>
  <si>
    <t>2단계 + 과거 또는 현재 적법한 교섭당사자로서의 노동조합과 단체교섭 진행 + 3개월마다 노사협의회 정기회의 개최(회의록 작성·비치)</t>
  </si>
  <si>
    <t>조직의 온실가스 관리에 관한 제3자 검증기관 의견이 명시되어 있는 경우 (온실가스 관리 시스템 개선, 향후 검증값의 변동가능성 등)</t>
  </si>
  <si>
    <t>출입구 외에 안전한 장소로 대피 가능한 비상출구가 관련 기준에 따라 설치된 경우</t>
  </si>
  <si>
    <t>환경 관련 인허가 대상물질의 배출량(발생량)을 모니터링하고 있으며, 그 결과를 보유함</t>
  </si>
  <si>
    <t>비윤리 행위 발생 시 징계 등 조치 및 개선을 위한 프로세스를 갖추고 있는 경우</t>
  </si>
  <si>
    <t>임금산정 및 지급 관련된 징계로서 감급(감봉) 등의 징계내용이 반영되어 있는 경우</t>
  </si>
  <si>
    <t>국내 및 해외 사업장에 대한 환경경영시스템 인증을 50% 이상 75% 미만으로 보유함</t>
  </si>
  <si>
    <t>감점 사항이 없을 경우, 본 항목의 점수는 100점으로 산정. 최저점은 0점으로 제한</t>
  </si>
  <si>
    <t>정보보호 시스템의 안정성에 대해 제3자(또는 규제기관)의 인증을 획득하고 있는 경우</t>
  </si>
  <si>
    <t>조직이 산업 안전보건을 위한 유해·위험요인의 실태를 파악하고 이를 평가하지 않는 경우</t>
  </si>
  <si>
    <t>3단계 + 업무 시작 전, 업무 중 정기적으로 모든 근로자에게 교육을 제공하는 경우</t>
  </si>
  <si>
    <t>직전 1개년 장애인 고용률이 법적 의무고용률의 100% 이상 120% 미만인 경우</t>
  </si>
  <si>
    <t>공정거래를 위한 업무처리 기준과 지침(공정거래 자율준수 편람)을 마련하고 있는 경우</t>
  </si>
  <si>
    <t>(비제조시설을 포함한) 전체 사업장에 대한 안전보건경영시스템 인증을 100% 보유함</t>
  </si>
  <si>
    <t>(비제조시설을 포함한) 전체 사업장에 대한 안전보건경영시스템 인증서를 보유하지 않음</t>
  </si>
  <si>
    <t>재활용의무이행계획서를 제출하고 있으며, 승인된 재활용의무이행결과보고서를 보유하고 있음</t>
  </si>
  <si>
    <t>직전 1개년 장애인 고용률이 법적 의무고용률의 80% 이상 100% 미만인 경우</t>
  </si>
  <si>
    <t>회사가 정기적으로 노동자의 대표와 단체교섭 사항에 대해 협의하여 결정하고 있는 경우</t>
  </si>
  <si>
    <t>3단계 + 인허가증 및 검사보고서에 해당하는 안전보건 장비, 장치를 관리하는 경우</t>
  </si>
  <si>
    <t>성과점검</t>
  </si>
  <si>
    <t>2개 충족</t>
  </si>
  <si>
    <t>S-9-2</t>
  </si>
  <si>
    <t>E -1</t>
  </si>
  <si>
    <t>P-1-4</t>
  </si>
  <si>
    <t>S-5-2</t>
  </si>
  <si>
    <t>S-2-2</t>
  </si>
  <si>
    <t>환경경영 체계</t>
  </si>
  <si>
    <t>S-5-4</t>
  </si>
  <si>
    <t>환경정책 수립</t>
  </si>
  <si>
    <t>동반성장</t>
  </si>
  <si>
    <t>E-5-1</t>
  </si>
  <si>
    <t xml:space="preserve">P-1-3 </t>
  </si>
  <si>
    <t xml:space="preserve"> S-6-5</t>
  </si>
  <si>
    <t xml:space="preserve"> E-4-2</t>
  </si>
  <si>
    <t>E-1-2</t>
  </si>
  <si>
    <t xml:space="preserve"> S-10-1</t>
  </si>
  <si>
    <t xml:space="preserve"> S-8-1</t>
  </si>
  <si>
    <t>E-6-3</t>
  </si>
  <si>
    <t>S-4-3</t>
  </si>
  <si>
    <t xml:space="preserve"> S-10-2</t>
  </si>
  <si>
    <t xml:space="preserve"> S-6-3</t>
  </si>
  <si>
    <t>대기오염</t>
  </si>
  <si>
    <t>윤리규범 위반 건과 관련된 구성원 처분내역(인사상)을 공시하고 있는 경우</t>
  </si>
  <si>
    <t>불공정거래행위 발생 및 사후조치에 관한 정보공개 체계를 갖추고 있는 경우</t>
  </si>
  <si>
    <t>근로계약서에 명시한 대로 통상임금이 정기적 일률적으로 지급되고 있는 경우</t>
  </si>
  <si>
    <t>소비자불만 처리내용을 DB화하여 관리하고, 제품 개선, 신제품 개발 등에 활용</t>
  </si>
  <si>
    <t>청소년 근로자는 위험한 업무나 야근을 하지 않음을 정책적으로 규정한 경우</t>
  </si>
  <si>
    <t>상기의 이슈 중 5~6개에 대한 조직의 정책적 접근방향이 설명되어 있는 경우</t>
  </si>
  <si>
    <t>정규 및 초과근무에 대한 산출내역이 기재되어 정확하게 지급되고 있는 경우</t>
  </si>
  <si>
    <t>윤리규범 위반 건과 관련한 처벌내역(사법상, 행정상)을 공시하고 있는 경우</t>
  </si>
  <si>
    <t>상기의 이슈 중 3~4개에 대한 조직의 정책적 접근방향이 설명되어 있는 경우</t>
  </si>
  <si>
    <t>상기의 이슈 중 7~8개에 대한 조직의 정책적 접근방향이 설명되어 있는 경우</t>
  </si>
  <si>
    <t xml:space="preserve">윤리/인권/경영투명성 등의 임직원 교육을 정기적으로 실시하고 있는 경우 </t>
  </si>
  <si>
    <t>소비자불만 관련 지표를 수립하여 정기 모니터링, 평가 등을 통해 관리하는 경우</t>
  </si>
  <si>
    <t>홈페이지 등 기업의 이해관계자를 위한 적절한 정보공개 채널을 갖추고 있는 경우</t>
  </si>
  <si>
    <t>윤리규범 위반 사건 재발방지를 위한 개선활동 및 계획을 공시하고 있는 경우</t>
  </si>
  <si>
    <t>4단계 + 모든 비상출구가 특별한 지식 또는 노력 없이 열리는 구조인 경우</t>
  </si>
  <si>
    <t>국내 및 해외 사업장에 대한 환경경영시스템 인증을 50% 미만으로 보유함</t>
  </si>
  <si>
    <t>직전 1개년 장애인 고용률이 법적 의무고용률의 60% 이상 80% 미만인 경우</t>
  </si>
  <si>
    <t>대기오염물질 저감을 위해 설비 투자 등 실질적인 개선활동을 수행하고 있는 경우</t>
  </si>
  <si>
    <t>상기의 이슈 중 9개 이상에 대한 조직의 정책적 접근방향이 설명되어 있는 경우</t>
  </si>
  <si>
    <t>반경쟁 행위 예방을 위해 거래 전 자가진단 체크리스트를 작성하고 있는 경우</t>
  </si>
  <si>
    <t>조직이 산업 안전을 위한 모든 필수 인허가증, 검사 보고서를 발급받은 경우</t>
  </si>
  <si>
    <t>소비자불만 처리내용을 관리하지만 DB화하지 않는 경우(통계자료로서 활용 불가)</t>
  </si>
  <si>
    <t xml:space="preserve">4단계 + RoHS 인증을 받아 유지하거나 3년 마다 갱신하고 있는 경우 </t>
  </si>
  <si>
    <t>[데이터 원천] 봉사활동 참여 인센티브 제도를 다각적으로 운영하고 있는지 측정
 1) 구성원 KPIs 내 봉사활동 반영, 2) 봉사활동 참여 유급휴가, 3) 봉사활동 참여 비용 지원, 4) 우수 봉사활동 참여자 금전적 포상, 5) 우수 봉사활동 참여자 표창, 6) 자율봉사자 대상 네트워킹 모임 지원, 7) 자원봉사처 연계, 8) 기타
[데이터 기간] 직전 회계연도 기준
[데이터 범위] 국내 및 해외 사업장</t>
  </si>
  <si>
    <t>3단계 + 2단계 측정결과를 토대로 저감 및 개선 활동에 대하여 조직이 구체적인 목표를 설정하고 이를 실행한 경우</t>
  </si>
  <si>
    <t>조직의 1인 평균 급여액 대비 ‘여성(또는 남성) 1인 평균 급여액’ 비율이 80% 초과 ~ 90% 이하인 경우</t>
  </si>
  <si>
    <t>등기임원이나 미등기임원(또는 이에 준하는 관리자급 구성원)을 정보보호 최고책임자(CISO)로 선임하고 있는 경우</t>
  </si>
  <si>
    <t>조직의 1인 평균 급여액 대비 ‘여성(또는 남성) 1인 평균 급여액’ 비율이 70% 초과 ~ 80% 이하인 경우</t>
  </si>
  <si>
    <t>조직의 영향력과 통제력 범위에 있는 곳(자회사, 종속법인, 연결실체 등)의 일부 ESG 정보를 공시하고 있는 경우</t>
  </si>
  <si>
    <t>수질오염물질 평균 배출농도를 관리하고 있지 않는 경우 또는 지난 5개년 수질오염물질 평균 배출농도가 증가 추세</t>
  </si>
  <si>
    <t>조직의 전체 구성원 중 여성이 차지하는 비율과, 미등기임원 중 여성이 차지하는 비율의 차이가 20% 이하인 경우</t>
  </si>
  <si>
    <t>[데이터 원천] 공개정보 목록, 공개정보 관리 지침
[데이터 기간] 직전 회계연도 기준
[데이터 범위] 사업장</t>
  </si>
  <si>
    <t>대기오염물질 평균 배출농도를 관리하지 않고 있는 경우 또는 지난 5개년 대기오염물질 평균 배출농도가 증가 추세</t>
  </si>
  <si>
    <t>조직의 홈페이지, 지속가능경영보고서, 사업보고서, 기타 간행물 등에 ESG 정보를 분산하여 공시하고 있는 경우</t>
  </si>
  <si>
    <t>조직의 사회공헌을 대표할 수 있으며, 대사회적 메시지로써 활용되는 사회공헌 미션, 비전, 또는 슬로건이 있는 경우</t>
  </si>
  <si>
    <t>조직의 1인 평균 급여액 대비 ‘여성(또는 남성) 1인 평균 급여액’ 비율이 60% 초과 ~ 70% 이하인 경우</t>
  </si>
  <si>
    <t>환경경영 과제 실행에 필요한 자원을 투입하고 있는 경우 (환경투자 예산, 역량강화 교육, 내외부 전문인력 등)</t>
  </si>
  <si>
    <t>2단계 + 안전보건 관련 정보가 시설 내에 잘 보이도록 게시되었고 근로자가 쉽게 접근 가능하도록 비치된 경우</t>
  </si>
  <si>
    <t>광고 및 홍보 콘텐츠의 기획 전, 광고대상 및 그에 따른 사회적 영향력을 진단하는 프로세스를 갖추고 있는 경우</t>
  </si>
  <si>
    <t>현재, 봉사활동 참여자에 대한 인센티브 제도가 없으나, 향후, 봉사활동 참여 인센티브 제도 도입계획이 수립된 경우</t>
  </si>
  <si>
    <t>조직의 영향력과 통제력 범위에 있는 곳(자회사, 종속법인, 연결실체 등)의 모든 ESG 정보를 공시하고 있는 경우</t>
  </si>
  <si>
    <t>조직의 홈페이지, 지속가능경영보고서, 사업보고서, 기타 간행물 등에 ESG 정보를 통합하여 공시하고 있는 경우</t>
  </si>
  <si>
    <t>(비제조시설을 포함한) 전체 사업장에 대한 안전보건경영시스템 인증을 75% 이상 100% 미만으로 보유함</t>
  </si>
  <si>
    <t>검증의견서에 ESG 정보 검증수준을 공개하고 있는 경우 (전체/일부 데이터 검증, 제한적/합리적 보증 등)</t>
  </si>
  <si>
    <t>정보보호 시스템의 손상 또는 외부공격 등 정보보안 관련 사고에 대비하기 위한 보험에 가입하고 있는 경우</t>
  </si>
  <si>
    <t>조직의 사회공헌 미션, 비전, 또는 슬로건을 달성하기 위한 사회공헌 추진 분야/영역을 제시하고 있는 경우</t>
  </si>
  <si>
    <t>원단위 온실가스 배출량을 관리하고 있지 않은 경우 또는  지난 5개년 원단위 온실가스 배출량 증가 추세</t>
  </si>
  <si>
    <t>1단계 + 직원채용 시 제출해야 할 서류를 명시하고, 해당 서류만 제출하도록 규정상 명시하고 있는 경우</t>
  </si>
  <si>
    <t>원단위 폐기물 배출량을 관리하지 않고 있는 경우 0점 적용 또는 지난 5개년 원단위 폐기물이 증가 추세</t>
  </si>
  <si>
    <t>(비제조시설을 포함한) 전체 사업장에 대한 안전보건경영시스템 인증을 50% 이상 75% 미만으로 보유함</t>
  </si>
  <si>
    <t>노동조합 가입‧설립 또는 상시근로자 30인 이상인 경우 노사협의회 설치 (위원 선임, 협의회규정 제정 등)</t>
  </si>
  <si>
    <t>윤리경영을 위한 헌장/규범/방침을 제정하고 그 내용이 광고 및 홍보 윤리에 관한 내용을 포함하고 있는 경우</t>
  </si>
  <si>
    <t xml:space="preserve"> 광고 및 홍보 윤리</t>
  </si>
  <si>
    <t>정보보호 시스템 구축</t>
  </si>
  <si>
    <t>다양성 및 양성평등</t>
  </si>
  <si>
    <t>점검기준(질문내용)</t>
  </si>
  <si>
    <t>환경 인허가 획득</t>
  </si>
  <si>
    <t>원부자재 사용량</t>
  </si>
  <si>
    <t>비상출구 시설관리</t>
  </si>
  <si>
    <t>결사의 자유 보장</t>
  </si>
  <si>
    <t>안전보건 의사소통</t>
  </si>
  <si>
    <t>정보공개 투명성</t>
  </si>
  <si>
    <t>대기 및 소음 관리</t>
  </si>
  <si>
    <t>대기오염물질 배출량</t>
  </si>
  <si>
    <t>온실가스 배출량 검증</t>
  </si>
  <si>
    <t>수질오염물질 배출량</t>
  </si>
  <si>
    <t>윤리헌장 및 실천규범</t>
  </si>
  <si>
    <t>에너지 및 온실가스</t>
  </si>
  <si>
    <t>비상상황 대응체계</t>
  </si>
  <si>
    <t>ESG 정보공시 범위</t>
  </si>
  <si>
    <t>공익제보자 보호</t>
  </si>
  <si>
    <t>전략적 사회공헌</t>
  </si>
  <si>
    <t xml:space="preserve">정보공시 형식 </t>
  </si>
  <si>
    <t>ESG 정보공시 주기</t>
  </si>
  <si>
    <t>안전보건 인허가 획득</t>
  </si>
  <si>
    <t>1개 이하 충족</t>
  </si>
  <si>
    <t>용수 및 폐수 관리</t>
  </si>
  <si>
    <t>ESG 정보공시 검증</t>
  </si>
  <si>
    <t>2년 단위로 보고서 발간 및 ESG 정보를 공시하는 경우</t>
  </si>
  <si>
    <t>전년 대비 온실가스 배출량 원단위 절감률 10% 이상</t>
  </si>
  <si>
    <t>3단계 + 최종제품에 대한 적합성 선언을 하는 경우</t>
  </si>
  <si>
    <t>화학물질관리 절차 및 기준을 수립하여 실행하고 있는 경우</t>
  </si>
  <si>
    <t>대기오염물질의 저감을 위해 IT 시스템으로 관리하는 경우</t>
  </si>
  <si>
    <t>소음 관리절차 및 관리기준을 수립, 실행하고 있는 경우</t>
  </si>
  <si>
    <t>화학물질관리 절차 및 기준이 수립되어 있지 않은 경우</t>
  </si>
  <si>
    <t>유해물질관리 지침이 없으며 유해물질을 관리하지 않는 경우</t>
  </si>
  <si>
    <t>지난 5개년 수질오염물질 평균 배출농도가 변동 없음</t>
  </si>
  <si>
    <t>설비투자 등 실질적인 저감 개선활동을 수행하고 있는 경우</t>
  </si>
  <si>
    <t>용수 오염의 저감을 위해 IT 시스템으로 관리하는 경우</t>
  </si>
  <si>
    <t>전년 대비 에너지 사용량 원단위 절감률 10% 이상</t>
  </si>
  <si>
    <t>5단계 + 관리 방법에 정기 및 예방점검 등이 포함되어 있으며 이를 IT 기반 시스템을 활용하거나 이와 동등한 수준 하에 즉각적으로 관리하는 경우</t>
  </si>
  <si>
    <t>표시광고법을 위반하지 않기 위해(허위 및 과장광고를 예방하기 위해) 광고에 표시되는 제품 및 서비스 품질의 객관적인 검증 과정을 규정화하고 있는 경우</t>
  </si>
  <si>
    <t>근로자가 정해진 시기에 단위 급여기간(주간 혹은 월간)에 대한 급여를 받고, 수행한 작업에 대한 정확한 보상을 확인할 수 있는 프로세스가 있는 경우</t>
  </si>
  <si>
    <t>경영자가 확고한 리더십으로 비전을 제시하고 필요한 자원을 배정하는 경우 (안전경영방침 공표, 인력·시설·장비 등 배정, 구성원에게 책임과 권한 부여)</t>
  </si>
  <si>
    <t>제3자 검증기관이 검증한 온실가스 배출량 검증 범위가 적시되어 있는 경우 (즉, 조직의 사업장 중 온실가스 배출량을 검증받은 사업장 및 지역 등)</t>
  </si>
  <si>
    <t>지난 5개년 간 개인정보 보호 관련 법/규제 위반내역 중 처분이 확정된 건수에 대해, 처벌수위가 행정상 처분 중 비금전적 처분에 해당하는 시정명령, 시정권고, 경고 등인 경우</t>
  </si>
  <si>
    <t>반경쟁 행위 예방 조치</t>
  </si>
  <si>
    <t>제품 내 유해물질 관리</t>
  </si>
  <si>
    <t>안전보건경영시스템 인증 비율</t>
  </si>
  <si>
    <t>개인정보 침해 및 구제</t>
  </si>
  <si>
    <t>사업장 내 화학물질 관리</t>
  </si>
  <si>
    <t>윤리규범 위반사항 공시</t>
  </si>
  <si>
    <t>폐제품 수거 및 재활용</t>
  </si>
  <si>
    <t>비윤리 행위 예방 조치</t>
  </si>
  <si>
    <t>원자재 생산지 리스크 점검</t>
  </si>
  <si>
    <t>단체교섭 및 집회 참여</t>
  </si>
  <si>
    <t>폐수 관리 절차 및 관리기준이 수립되어 있지 않은 경우</t>
  </si>
  <si>
    <t>ISO37001(부패방지경영시스템) 인증을 받은 경우</t>
  </si>
  <si>
    <t>정보보호 공시(의무 또는 자율)사항을 이행하고 있는 경우</t>
  </si>
  <si>
    <t>폐수 관리 절차 및 관리기준이 수립, 실행되고 있는 경우</t>
  </si>
  <si>
    <t>직전 1개년 장애인 의무고용률의 60% 미만인 경우</t>
  </si>
  <si>
    <t>용수 관리 절차 및 관리기준이 수립, 실행되고 있는 경우</t>
  </si>
  <si>
    <t>지난 5개년 대기오염물질 평균 배출농도가 변동 없음</t>
  </si>
  <si>
    <t>1년 단위로 보고서 발간 및 ESG 정보를 공시하는 경우</t>
  </si>
  <si>
    <t>용수 관리 절차 및 관리기준이 수립되어 있지 않은 경우</t>
  </si>
  <si>
    <t>조직의 정규직 비율이 40% 초과 60% 이하인 경우</t>
  </si>
  <si>
    <t>폐수 오염의 저감을 위해 IT 시스템으로 관리하는 경우</t>
  </si>
  <si>
    <t>조직의 정규직 비율이 60% 초과 80% 이하인 경우</t>
  </si>
  <si>
    <t>E-3-3</t>
  </si>
  <si>
    <t>E-1-3</t>
  </si>
  <si>
    <t>등급정의</t>
  </si>
  <si>
    <t>아동노동 금지</t>
  </si>
  <si>
    <t>강제근로 금지</t>
  </si>
  <si>
    <t>S-8-2</t>
  </si>
  <si>
    <t>고객관계</t>
  </si>
  <si>
    <t>E-1-4</t>
  </si>
  <si>
    <t>check</t>
  </si>
  <si>
    <t>산업재해율</t>
  </si>
  <si>
    <t>설명자료</t>
  </si>
  <si>
    <t>장애인 고용률</t>
  </si>
  <si>
    <t xml:space="preserve"> E-6-1</t>
  </si>
  <si>
    <t xml:space="preserve">  S-9-1</t>
  </si>
  <si>
    <t>S-2-4</t>
  </si>
  <si>
    <t>진단항목</t>
  </si>
  <si>
    <t>E-2-2</t>
  </si>
  <si>
    <t>S-5-3</t>
  </si>
  <si>
    <t>E-3-1</t>
  </si>
  <si>
    <t>수질오염</t>
  </si>
  <si>
    <t>S-2-5</t>
  </si>
  <si>
    <t>S-7-1</t>
  </si>
  <si>
    <t>S-1-2</t>
  </si>
  <si>
    <t>항목설명</t>
  </si>
  <si>
    <t>인권정책 수립</t>
  </si>
  <si>
    <t xml:space="preserve"> S-6-1</t>
  </si>
  <si>
    <t xml:space="preserve"> E-4-3</t>
  </si>
  <si>
    <t>안전보건 체계</t>
  </si>
  <si>
    <t>S-7-2</t>
  </si>
  <si>
    <t xml:space="preserve">P-1-1 </t>
  </si>
  <si>
    <t>E-3-4</t>
  </si>
  <si>
    <t>소방안전 관리</t>
  </si>
  <si>
    <t>유해물질</t>
  </si>
  <si>
    <t>폐기물 배출량</t>
  </si>
  <si>
    <t>E-3-2</t>
  </si>
  <si>
    <t>분류번호</t>
  </si>
  <si>
    <t>E-2-1</t>
  </si>
  <si>
    <t>S-2-3</t>
  </si>
  <si>
    <t>고충처리 절차</t>
  </si>
  <si>
    <t xml:space="preserve"> S-6-4</t>
  </si>
  <si>
    <t>E-5-2</t>
  </si>
  <si>
    <t>에너지 사용량</t>
  </si>
  <si>
    <t>정규직 비율</t>
  </si>
  <si>
    <t>추가설명</t>
  </si>
  <si>
    <t>용수 사용량</t>
  </si>
  <si>
    <t>S-3-3</t>
  </si>
  <si>
    <t>S-1-3</t>
  </si>
  <si>
    <t>항목별 분포</t>
  </si>
  <si>
    <t xml:space="preserve">P-1-2 </t>
  </si>
  <si>
    <t>S-4-2</t>
  </si>
  <si>
    <t>작업환경 개선</t>
  </si>
  <si>
    <t xml:space="preserve"> S-5-1</t>
  </si>
  <si>
    <t>S-3-2</t>
  </si>
  <si>
    <t xml:space="preserve"> G-1-3</t>
  </si>
  <si>
    <t xml:space="preserve"> E-4-1</t>
  </si>
  <si>
    <t>E -6</t>
  </si>
  <si>
    <t xml:space="preserve">P-1-4 </t>
  </si>
  <si>
    <t>3개 충족</t>
  </si>
  <si>
    <t>S-2-6</t>
  </si>
  <si>
    <t>E -2</t>
  </si>
  <si>
    <t>S -4</t>
  </si>
  <si>
    <t>S-4-1</t>
  </si>
  <si>
    <t>S -2</t>
  </si>
  <si>
    <t>G -2</t>
  </si>
  <si>
    <t>5개 충족</t>
  </si>
  <si>
    <t xml:space="preserve"> G-1-1</t>
  </si>
  <si>
    <t xml:space="preserve"> S-3-1</t>
  </si>
  <si>
    <t xml:space="preserve"> S-6-2</t>
  </si>
  <si>
    <t>S -7</t>
  </si>
  <si>
    <t>G -6</t>
  </si>
  <si>
    <t>E -5</t>
  </si>
  <si>
    <t>E-6-2</t>
  </si>
  <si>
    <t xml:space="preserve"> G-1-5</t>
  </si>
  <si>
    <t xml:space="preserve"> S-1-1</t>
  </si>
  <si>
    <t>4개 충족</t>
  </si>
  <si>
    <t xml:space="preserve"> G-1-4</t>
  </si>
  <si>
    <t xml:space="preserve"> 위험성 평가</t>
  </si>
  <si>
    <t>산업재해예방</t>
  </si>
  <si>
    <t xml:space="preserve"> S-2-1</t>
  </si>
  <si>
    <t xml:space="preserve"> G-1-6</t>
  </si>
  <si>
    <t>1개 이하충복</t>
  </si>
  <si>
    <t xml:space="preserve"> G-1-2</t>
  </si>
  <si>
    <t>E -3</t>
  </si>
  <si>
    <t>G -4</t>
  </si>
  <si>
    <t>S -10</t>
  </si>
  <si>
    <t>S -1</t>
  </si>
  <si>
    <t>S -5</t>
  </si>
  <si>
    <t>G -3</t>
  </si>
  <si>
    <t>S -6</t>
  </si>
  <si>
    <t>E -4</t>
  </si>
  <si>
    <t>S -9</t>
  </si>
  <si>
    <t>S -3</t>
  </si>
  <si>
    <t>G -1</t>
  </si>
  <si>
    <t>G -5</t>
  </si>
  <si>
    <t>S -8</t>
  </si>
  <si>
    <t xml:space="preserve"> 근무시간 준수</t>
  </si>
  <si>
    <t xml:space="preserve"> 임금산정 및 지급</t>
  </si>
  <si>
    <t xml:space="preserve"> 작업환경 측정</t>
  </si>
  <si>
    <t>여성 구성원 비율</t>
  </si>
  <si>
    <t>구성원 봉사참여</t>
  </si>
  <si>
    <t>설비기계 안전 사용</t>
  </si>
  <si>
    <t xml:space="preserve"> 안전보건 추진체계</t>
  </si>
  <si>
    <t>영역 : 환경(E)</t>
  </si>
  <si>
    <t>환경 및 식품위생관리</t>
  </si>
  <si>
    <t>지난 5개년 산업재해율 변동 없음</t>
  </si>
  <si>
    <t>조직이 작업환경 측정을 실시한 경우</t>
  </si>
  <si>
    <t>비상출구가 설치되어 있지 않는 경우</t>
  </si>
  <si>
    <t>여성 급여 비율(평균 급여액 대비)</t>
  </si>
  <si>
    <t>조직이 어떠한 방식으로든 ESG 정보를 공시하지 않는 경우</t>
  </si>
  <si>
    <t>윤리경영 실천을 위한 계획을 수립하고 규범을 갖추고 있는 경우</t>
  </si>
  <si>
    <t>조직 내 기계설비의 안전한 사용을 위해 절차를 마련하고 방호덮개 및 관련 방호장치 등의 설치, 활용 및 적절한 유지와 개선여부, 최신 상태로 관리하는지 여부를 측정 
[데이터 원천] 안전보건 확보를 위한 기계설비의 절차, 가이드 및 방호장치의 관리 상태
[데이터 기간] 직전 회계연도 기준</t>
  </si>
  <si>
    <t>등급구분점</t>
    <phoneticPr fontId="6" type="noConversion"/>
  </si>
  <si>
    <t>구분</t>
    <phoneticPr fontId="6" type="noConversion"/>
  </si>
  <si>
    <t>분야평균</t>
    <phoneticPr fontId="6" type="noConversion"/>
  </si>
  <si>
    <t>분야점수</t>
    <phoneticPr fontId="6" type="noConversion"/>
  </si>
  <si>
    <t>P
공시</t>
    <phoneticPr fontId="6" type="noConversion"/>
  </si>
  <si>
    <t>E
환경</t>
    <phoneticPr fontId="6" type="noConversion"/>
  </si>
  <si>
    <t>S
사회</t>
    <phoneticPr fontId="6" type="noConversion"/>
  </si>
  <si>
    <t>G
지배구조</t>
    <phoneticPr fontId="6" type="noConversion"/>
  </si>
  <si>
    <t>소방안전설비가 건물 준공 당시 법 기준을 만족하지 않는 경우(소방완공검사 필증이 없는 경우)</t>
    <phoneticPr fontId="6" type="noConversion"/>
  </si>
  <si>
    <t>영역 : 사회(S)</t>
    <phoneticPr fontId="6" type="noConversion"/>
  </si>
  <si>
    <t>영역 : 지배구조(G)</t>
    <phoneticPr fontId="6" type="noConversion"/>
  </si>
  <si>
    <t>영역 : 정보공시(P)</t>
    <phoneticPr fontId="6" type="noConversion"/>
  </si>
  <si>
    <t>[등급 정의]</t>
    <phoneticPr fontId="6" type="noConversion"/>
  </si>
  <si>
    <t>환경(E), 사회(S), 지배구조(G) 부분에서 위험 요인을 매우 적극적으로 관리하고 있으며, 향후 ESG 리스크 관리를 통한 ESG 기반의 기업가치 증진 가능성이 평균보다 매우 우수함.</t>
    <phoneticPr fontId="6" type="noConversion"/>
  </si>
  <si>
    <t>환경(E), 사회(S), 지배구조(G) 부분에서 위험 요인을 적극적으로 관리하고 있으며, 향후 ESG 리스크 관리를 통한 ESG기반의 기업가치 증진 가능성이 평균보다 평균보다 우수함.</t>
    <phoneticPr fontId="6" type="noConversion"/>
  </si>
  <si>
    <t>조직이 공식적 책임 원자재 조달 정책을 수립하지 않은 경우. 또는, 정책이 있으나, 우측 "성과점검"의 [데이터 원천]에 있는 7개 사항 중 1~2개 사항에 대해서만 정책에 반영한 경우</t>
    <phoneticPr fontId="6" type="noConversion"/>
  </si>
  <si>
    <t>우측 "성과점검"의 [데이터 원천]에 있는 7개 사항 중 3개에 대해 조직의 접근방향 및 활동, 성과가 설명되어 있는 경우</t>
    <phoneticPr fontId="6" type="noConversion"/>
  </si>
  <si>
    <t>우측 "성과점검"의 [데이터 원천]에 있는 7개 사항 중 4개에 대해 조직의 접근방향 및 활동, 성과가 설명되어 있는 경우</t>
    <phoneticPr fontId="6" type="noConversion"/>
  </si>
  <si>
    <t>우측 "성과점검"의 [데이터 원천]에 있는 7개 사항 중 5개에 대해 조직의 접근방향 및 활동, 성과가 설명되어 있는 경우</t>
    <phoneticPr fontId="6" type="noConversion"/>
  </si>
  <si>
    <t>우측 "성과점검"의 [데이터 원천]에 있는 7개 사항 중 6개 이상에 대해 조직의 접근방향 및 활동, 성과가 설명되어 있는 경우</t>
    <phoneticPr fontId="6" type="noConversion"/>
  </si>
  <si>
    <t>환경(E), 사회(S), 지배구조(G) 부분에서 위험 요인의 적극적인 개선 활동이 매우 필요하며, 향후 ESG 리스크 관리를 통한 ESG기반의 기업가치 증진에 불확실성이 매우 높음.</t>
    <phoneticPr fontId="6" type="noConversion"/>
  </si>
  <si>
    <t>해당 유무</t>
    <phoneticPr fontId="6" type="noConversion"/>
  </si>
  <si>
    <t>가중치</t>
    <phoneticPr fontId="6" type="noConversion"/>
  </si>
  <si>
    <t>P-1-1</t>
  </si>
  <si>
    <t>P-1-2</t>
  </si>
  <si>
    <t>P-1-3</t>
  </si>
  <si>
    <t>E-4-1</t>
  </si>
  <si>
    <t>E-4-2</t>
  </si>
  <si>
    <t>E-4-3</t>
  </si>
  <si>
    <t>E-6-1</t>
  </si>
  <si>
    <t>E-1-1</t>
  </si>
  <si>
    <t>S-1-1</t>
  </si>
  <si>
    <t>S-2-1</t>
  </si>
  <si>
    <t>S-3-1</t>
  </si>
  <si>
    <t>S-9-1</t>
  </si>
  <si>
    <t>S-10-1</t>
  </si>
  <si>
    <t>S-10-2</t>
  </si>
  <si>
    <t>S-5-1</t>
  </si>
  <si>
    <t>S-6-1</t>
  </si>
  <si>
    <t>S-6-2</t>
  </si>
  <si>
    <t>S-6-3</t>
  </si>
  <si>
    <t>S-6-4</t>
  </si>
  <si>
    <t>S-6-5</t>
  </si>
  <si>
    <t>S-8-1</t>
  </si>
  <si>
    <t>G-1-1</t>
  </si>
  <si>
    <t>G-1-2</t>
  </si>
  <si>
    <t>G-1-3</t>
  </si>
  <si>
    <t>G-1-4</t>
  </si>
  <si>
    <t>G-1-5</t>
  </si>
  <si>
    <t>G-1-6</t>
  </si>
  <si>
    <t>평균</t>
    <phoneticPr fontId="6" type="noConversion"/>
  </si>
  <si>
    <t>배점</t>
    <phoneticPr fontId="6" type="noConversion"/>
  </si>
  <si>
    <t>E-1-2</t>
    <phoneticPr fontId="6" type="noConversion"/>
  </si>
  <si>
    <t>E-1-1</t>
    <phoneticPr fontId="6" type="noConversion"/>
  </si>
  <si>
    <t>자원</t>
    <phoneticPr fontId="6" type="noConversion"/>
  </si>
  <si>
    <t>자원</t>
    <phoneticPr fontId="6" type="noConversion"/>
  </si>
  <si>
    <t>지역사회</t>
    <phoneticPr fontId="6" type="noConversion"/>
  </si>
  <si>
    <t>정보보호</t>
    <phoneticPr fontId="6" type="noConversion"/>
  </si>
  <si>
    <t>인권</t>
    <phoneticPr fontId="6" type="noConversion"/>
  </si>
  <si>
    <t>정보공시 방식</t>
    <phoneticPr fontId="6" type="noConversion"/>
  </si>
  <si>
    <t>정보공시 주기</t>
    <phoneticPr fontId="6" type="noConversion"/>
  </si>
  <si>
    <t>정보공시 범위</t>
    <phoneticPr fontId="6" type="noConversion"/>
  </si>
  <si>
    <t>정보공시 검증</t>
    <phoneticPr fontId="6" type="noConversion"/>
  </si>
  <si>
    <t>에너지/온실가스</t>
    <phoneticPr fontId="6" type="noConversion"/>
  </si>
  <si>
    <t>다양성/양성평등</t>
    <phoneticPr fontId="6" type="noConversion"/>
  </si>
  <si>
    <t>작업환경개선</t>
    <phoneticPr fontId="6" type="noConversion"/>
  </si>
  <si>
    <t>산재예방</t>
    <phoneticPr fontId="6" type="noConversion"/>
  </si>
  <si>
    <t>윤리헌장/실천규범</t>
    <phoneticPr fontId="6" type="noConversion"/>
  </si>
  <si>
    <t>정보공개투명성</t>
    <phoneticPr fontId="6" type="noConversion"/>
  </si>
  <si>
    <t>윤리규범위반공시</t>
    <phoneticPr fontId="6" type="noConversion"/>
  </si>
  <si>
    <t>공익제보자보호</t>
    <phoneticPr fontId="6" type="noConversion"/>
  </si>
  <si>
    <t>비윤리예방조치</t>
    <phoneticPr fontId="6" type="noConversion"/>
  </si>
  <si>
    <t>반경쟁예방조치</t>
    <phoneticPr fontId="6" type="noConversion"/>
  </si>
  <si>
    <t>1. 항목별 가중치</t>
    <phoneticPr fontId="6" type="noConversion"/>
  </si>
  <si>
    <t>2. 부문 평균평점</t>
    <phoneticPr fontId="6" type="noConversion"/>
  </si>
  <si>
    <t>3. 분야별 가중치</t>
    <phoneticPr fontId="6" type="noConversion"/>
  </si>
  <si>
    <t>4. 등급기준</t>
    <phoneticPr fontId="6" type="noConversion"/>
  </si>
  <si>
    <t>5. 설문지 분석(항목별 가중치 산출)</t>
    <phoneticPr fontId="6" type="noConversion"/>
  </si>
  <si>
    <t>P: 공시영역</t>
    <phoneticPr fontId="6" type="noConversion"/>
  </si>
  <si>
    <t>E: 환경영역</t>
    <phoneticPr fontId="6" type="noConversion"/>
  </si>
  <si>
    <t>S: 사회영역</t>
    <phoneticPr fontId="6" type="noConversion"/>
  </si>
  <si>
    <t>G: 지배구조영역</t>
    <phoneticPr fontId="6" type="noConversion"/>
  </si>
  <si>
    <t>환경(E), 사회(S), 지배구조(G) 부분에서 위험 요인의 관리 노력이 필요하며, 향후 ESG 리스크 관리를 통한 ESG기반의 기업가치 증진 가능성이 보통 수준임.</t>
    <phoneticPr fontId="6" type="noConversion"/>
  </si>
  <si>
    <t>환경(E), 사회(S), 지배구조(G) 부분에서 위험 요인의 개선 활동이 필요하며, 향후 ESG 리스크 관리를 통한 ESG기반의 기업가치 증진에 불확실성이 평균보다 매우 미흡함.</t>
    <phoneticPr fontId="6" type="noConversion"/>
  </si>
  <si>
    <t>환경(E), 사회(S), 지배구조(G) 부분에서 위험 요인의 개선 노력이 필요하며, 향후 ESG 리스크 관리를 통한 ESG기반의 기업가치 증진에 불확실성이 평균보다 미흡함.</t>
    <phoneticPr fontId="6" type="noConversion"/>
  </si>
  <si>
    <t xml:space="preserve">4단계 + 조직의 영향력과 통제력 범위에 있는 사업장(자회사, 종속법인, 연결실체)까지를 포함. </t>
    <phoneticPr fontId="6" type="noConversion"/>
  </si>
  <si>
    <t xml:space="preserve">환경경영을 추진하기 위한 연간 환경정책, 정량적 환경목표가 수립되어 있지 않음. </t>
    <phoneticPr fontId="6" type="noConversion"/>
  </si>
  <si>
    <t xml:space="preserve">연간 환경정책, 정량적 환경목표 및 환경경영계획은 수립되어 있으나 방침 및 목표, 계획에 대한 관련 근거가 없이 형식적으로 수립되어 있음. </t>
    <phoneticPr fontId="6" type="noConversion"/>
  </si>
  <si>
    <t>연간 환경정책, 정량적 환경목표 및 추진계획이 조직의 외부 및 내부 이슈를 고려하여 체계적으로 수립되어 있으며 조직이 이를 모니터링, 측정, 분석 및 평가하고 있음.</t>
    <phoneticPr fontId="6" type="noConversion"/>
  </si>
  <si>
    <t xml:space="preserve">예산을 반영한 중장기 환경정책, 정량적 환경목표 및 추진계획을 체계적으로 수립하였으며 정기적으로 모니터링, 측정, 분석 및 평가하여 피드백을 통한 환경성과 및 개선활동 실적을 보유하고 있음. </t>
    <phoneticPr fontId="6" type="noConversion"/>
  </si>
  <si>
    <t>환경개선을 위한 투자를 고려하고 있지 않음.</t>
    <phoneticPr fontId="6" type="noConversion"/>
  </si>
  <si>
    <t>환경 개선을 위한 투자를 계획하고 있으며, 향후 2년 내에 투자를 이행할 수 있음.</t>
    <phoneticPr fontId="6" type="noConversion"/>
  </si>
  <si>
    <t xml:space="preserve">환경 개선을 위한 투자를 계획하고 있으나, 향후 3년 내에 실행할 수 없음. </t>
    <phoneticPr fontId="6" type="noConversion"/>
  </si>
  <si>
    <t>환경개선을 위한 투자를 이행하고, 향후 1년 내에 개선 성과를 달성할 것으로 예상함.</t>
    <phoneticPr fontId="6" type="noConversion"/>
  </si>
  <si>
    <t>과거 5년 전부터 환경 개선에 대한 투자를 실시한 후, 개선 성과를 측정하고 있음.</t>
    <phoneticPr fontId="6" type="noConversion"/>
  </si>
  <si>
    <t>환경개선을 위한 투자가 없어 감축 성과 없음.</t>
    <phoneticPr fontId="6" type="noConversion"/>
  </si>
  <si>
    <t>환경 개선을 위한 투자로 개선 효과가 예상됨.</t>
    <phoneticPr fontId="6" type="noConversion"/>
  </si>
  <si>
    <t>환경 개선에 대한 투자로 개선 성과를 측정하고 있음.</t>
  </si>
  <si>
    <t>에너지 절감 및 온실가스 감축</t>
    <phoneticPr fontId="6" type="noConversion"/>
  </si>
  <si>
    <t>가증치</t>
    <phoneticPr fontId="6" type="noConversion"/>
  </si>
  <si>
    <t xml:space="preserve">총평점 </t>
    <phoneticPr fontId="6" type="noConversion"/>
  </si>
  <si>
    <t>평점
및
등급</t>
    <phoneticPr fontId="6" type="noConversion"/>
  </si>
  <si>
    <t>종합등급</t>
    <phoneticPr fontId="6" type="noConversion"/>
  </si>
  <si>
    <t>1등급</t>
    <phoneticPr fontId="6" type="noConversion"/>
  </si>
  <si>
    <t>등급</t>
    <phoneticPr fontId="6" type="noConversion"/>
  </si>
  <si>
    <t>참고</t>
    <phoneticPr fontId="6" type="noConversion"/>
  </si>
  <si>
    <t>~ 이상</t>
    <phoneticPr fontId="6" type="noConversion"/>
  </si>
  <si>
    <t>안전보건</t>
    <phoneticPr fontId="6" type="noConversion"/>
  </si>
  <si>
    <t>1단계</t>
    <phoneticPr fontId="6" type="noConversion"/>
  </si>
  <si>
    <t>2단계</t>
  </si>
  <si>
    <t>3단계</t>
  </si>
  <si>
    <t>4단계</t>
  </si>
  <si>
    <t>5단계</t>
  </si>
  <si>
    <t>요건1</t>
    <phoneticPr fontId="6" type="noConversion"/>
  </si>
  <si>
    <t>1개 이하 충족</t>
    <phoneticPr fontId="6" type="noConversion"/>
  </si>
  <si>
    <t>요건 1개 이하 충족</t>
    <phoneticPr fontId="6" type="noConversion"/>
  </si>
  <si>
    <t>요건 2개 충족</t>
    <phoneticPr fontId="6" type="noConversion"/>
  </si>
  <si>
    <t>요건 3개 충족</t>
  </si>
  <si>
    <t>요건 4개 충족</t>
  </si>
  <si>
    <t>요건 5개 충족</t>
  </si>
  <si>
    <t>진단조건</t>
    <phoneticPr fontId="6" type="noConversion"/>
  </si>
  <si>
    <t>가. 파일 구조 이해 하기 : 파일은 아래와 같이 6개 Sheet로 구성되어 있음.</t>
  </si>
  <si>
    <t>가. ”단계“ 가 1~5의 단계로 구성된 체크리스트</t>
  </si>
  <si>
    <t>나. 단계에 ‘요건1’~ ‘요건5’ 로 구성된 체크리스트</t>
  </si>
  <si>
    <t>다. 단계에 ‘유형1’~ ‘유형4’ 로 구성된 체크리스트</t>
  </si>
  <si>
    <t xml:space="preserve">   -항목설명 : 점검 및 확인할 사항에 대한 항목범위(종류) 및 판단기준을 기술</t>
    <phoneticPr fontId="6" type="noConversion"/>
  </si>
  <si>
    <t xml:space="preserve">   -성과점검 : 점검항목, 측정결과가 수록되어 있을 자료종류 및 분석데이터기준(원천,기간,범위,산식)을 기술</t>
    <phoneticPr fontId="6" type="noConversion"/>
  </si>
  <si>
    <t xml:space="preserve">   -추가설명 : ‘항목설명 및 성과점검“에서 설명할 내용에 대해 추가적인 내용 설명을 기술 </t>
    <phoneticPr fontId="6" type="noConversion"/>
  </si>
  <si>
    <t xml:space="preserve">가. 파일 불러오기 </t>
    <phoneticPr fontId="6" type="noConversion"/>
  </si>
  <si>
    <t>2. 자가진단서 작성(check) 하기</t>
    <phoneticPr fontId="6" type="noConversion"/>
  </si>
  <si>
    <t xml:space="preserve">  ※ 각 영역별 체크리스트&lt;질문항목&gt; 수 : P영역 18개, E영역 99개, S영역 165개, G영역 30개로 총 312개) </t>
    <phoneticPr fontId="6" type="noConversion"/>
  </si>
  <si>
    <t>1)</t>
    <phoneticPr fontId="6" type="noConversion"/>
  </si>
  <si>
    <t>2)</t>
  </si>
  <si>
    <t>3)</t>
  </si>
  <si>
    <t>4)</t>
  </si>
  <si>
    <t>5)</t>
  </si>
  <si>
    <t>6)</t>
  </si>
  <si>
    <t>3)</t>
    <phoneticPr fontId="6" type="noConversion"/>
  </si>
  <si>
    <t>4. 자가진단서 작성시 참고사항</t>
    <phoneticPr fontId="6" type="noConversion"/>
  </si>
  <si>
    <t>각 단계별로 적용되는 가증치는 다음과 같이 3개의 종류로 구성되어 있음.</t>
    <phoneticPr fontId="6" type="noConversion"/>
  </si>
  <si>
    <t>각 단계별로 적용되는 가중치는 다음과 같이 구성되어 있음.</t>
    <phoneticPr fontId="6" type="noConversion"/>
  </si>
  <si>
    <t>각 유형(단계)별로 적용되는 가중치는 다음과 같이 구성되어 있음.</t>
    <phoneticPr fontId="6" type="noConversion"/>
  </si>
  <si>
    <t>[자가진단 사용설명서(요약 매뉴얼)]</t>
    <phoneticPr fontId="6" type="noConversion"/>
  </si>
  <si>
    <t>ESG 정보공시 방식</t>
    <phoneticPr fontId="6" type="noConversion"/>
  </si>
  <si>
    <r>
      <t xml:space="preserve">[데이터 원천] 조직이 책임 원자재 조달 정책 중 어떠한 사항을 다루고 있는지 </t>
    </r>
    <r>
      <rPr>
        <sz val="11"/>
        <rFont val="맑은 고딕"/>
        <family val="3"/>
        <charset val="129"/>
      </rPr>
      <t>측정
  1) 관리 대상 원자재
  2) 해당 원자재가 사용되는 제품/서비스 또는 물리적 자산,
  3) 원자재 리스크를 관리하는 방법(담당조직, 시행기간, 업무절차, 관리방식 등),
  4) 해당 원자재의 리스크를 제거 또는 다른 원자재로 대체한다는 공약,
  5) 해당 원자재의 리스크 관리를 위한 대외 협력 및 활동 내역,
  6) 해당 원자재 관련 제3자 인증 획득 여부 또는 인증 받은 원자재가 차지하는 비율,
  7) 공급망 내 해당 원자재를 생산(채굴, 채취 등) 또는 가공하는 협력사 수
[데이터 기간] 직전 회계연도 기준</t>
    </r>
    <phoneticPr fontId="6" type="noConversion"/>
  </si>
  <si>
    <t>▶ “윤리경영”은 기업이 경영 및 사업활동에 있어 ‘기업의 윤리적 책임’을 최우선의 가치로 생각하여 투명하고 공정하며 합리적인 업무수행을 위한 정책을 수립하는 것을 의미한다.
▶ 윤리경영 의지 발표 : 경영자는 윤리경영에 대한 의지를 밝히고 모든 의사결정 과정에서 윤리적 요소를 고려 (예시) 깨끗한 기업문화 조성방안 / 전 직원 반부패 문화 확산
▶ 윤리경영 헌장/규범/방침의 제정 : 국내외 윤리경영 관련 제도 및 주요 이슈를 파악하면 구체적인 제정에 도움이 된다. 기업이 속한 산업과 환경을 고려하여 이전에 발생한 적이 있는 또는 발생할 가능성이 있는 윤리경영 이슈를 먼저 조사하도록 한다. 청탁금지법, 국내외 동종 산업 기업윤리강령 및 행동지침, 임직원행동강령, 윤리헌장 및 실천 서약 등을 참고</t>
  </si>
  <si>
    <t xml:space="preserve">▶ 기업의 경영활동 중에 발생할 수 있는 부패, 뇌물수수, 부정청탁 등 비윤리적 행위에 대한 관리 기준을 마련하였는지 점검
▶ 기업 내부에 비윤리적 행위 발생 시 사후조치를 통해 개선하는 체계를 갖추었는지 확인
▶ 비윤리적 행위를 관리하고 개선하는 내용을 공개하는 체계를 갖추어 전 임직원에 윤리적 행위를 장려하고 있는지 확인 </t>
  </si>
  <si>
    <t xml:space="preserve">▶ 비윤리 행위 유형의 파악 : 공통적으로는 부패, 횡령, 갑질, 뇌물수수, 사기 및 도용, 채용 비리, 자금세탁, 부정청탁이 있을 수 있으며, 기업이 속한 산업과 환경에 따라 이슈가 될 수 있는 비윤리적 행위의 유형을 파악
▶ 비윤리 행위 관련 내부 기준의 설정 : 비윤리 행위 관련 체계를 갖추기 위해서는 아래 비윤리 행위 관련 법규 및 ISO인증 항목을 고려하여 비윤리 행위에 대한 기업의 내부적 기준을 설정해야 한다.
 - Foreign Corrupt Practices Act(FCPA)(1977), OECD 부패방지협약(1997), 국제상거래에 있어서 외국공무원에 대한 뇌물방지법(1998), UN 반부패협약(2003), 부정청탁 및 금품 등 수수의 금지에 관한 법률(2015), ISO37001(반부패경영시스템인증)
▶ ISO 37001은 기업이나 공공기관과 같은 조직에서 반부패경영시스템을 수립하여 실행하며 부패방지 관리 성과를 개선하기 위한 요구사항을 규정하고 있다. </t>
  </si>
  <si>
    <t>▶ 기업에 적용되는 국내외 불공정경쟁행위의 규제체계(경쟁법, competition law)를 파악하고 있는지 점검 
▶ 반경쟁 행위를 예방하기 위한 내부적 기준과 지침이 마련되어 있는지 확인</t>
  </si>
  <si>
    <t>▶ 국내에서 반경쟁 행위(불공정경쟁행위)는 기본적으로 공정거래법 위반 행위를 의미하며 "불공정 거래행위", "경쟁제한적 행위" 등으로 쓰이고 있으나, 국제적으로는 "반경쟁행위(anti-competitive activity)"라는 용어를 사용한다. 이외에 하도급법, 가맹사업법, 대규모유통업법, 대리점법 등이 반경쟁 행위의 관련법이라고 할 수 있다. 
▶ 기업은 산업과 비즈니스 모델을 고려하여 적용될 수 있는 경쟁법의 내용을 파악하고 문서화할 필요성이 있음.
▶ 중소기업의 경우 전체 시장에서의 영향력이 크지 않기 때문에 공정거래법 상 반경쟁 행위 중 독과점, 시장지배적지위남용, 부당내부거래, 재판매가격유지행위  등을  따로  예방해야  할  필요성이  적다. 하지만 공정거래법 상 반경쟁 행위 중 불공정거래행위의 경우 살펴볼 필요성이 있다. 
▶ 일반불공정거래행위의 유형 : ① 거래 거절, ② 차별적 취급, ③ 경쟁사업자 배제, ④ 부당한 고객유인, ⑤ 거래강제, ⑥ 거래상지위 남용, ⑦ 구속조건부 거래, ⑧ 사업활동 방해, ⑨ 부당한 자금·자산·인력의 지원 등
▶ 특수불공정거래행위의  유형  : ① ｢신문업에  있어서의  불공정거래행위  및  시장지배적지위남용행위의  유형  및  기준｣ 고시, ②｢병행수입에 있어서의 불공정거래행위의 유형고시｣
▶ 제재법률: 독점규제 및 공정거래에 관한 법률, 공정거래법</t>
  </si>
  <si>
    <t>▶ 기업 내외부로부터의 공익제보를 수용하는 창구를 마련하고 있는지 확인 
▶ 공익제보의 진위를 파악하고 합당한 조치를 취하는 체계를 갖추고 있는지 점검 
▶ 공익제보자의 신변을 보호하는 장치와 규정을 마련하고 있는지 확인</t>
  </si>
  <si>
    <t>▶ 공익신고자 보호법에 의해 법과 제도의 방향성에 따라 공익제보의 채널 및 제보자 보호 체계를 갖추어 공익 개선에 따른 사회적 책임을 다해야 한다. 신고자의 상황에 따라 실명 신고, 변호사를 통한 비실명 대리신고, 익명 신고를 모두 수용할 수 있도록 채널을 설계해야  하며, 각 신고 유형에 따라 제보를 처리하는 방식도 달라져야  한다. 
▶ 공익신고자 보호법은 공익신고로 인해 신고자가 어떠한 신분상·행정적·경제적 불이익 조치를 당해서는 안 됨을 적시하고 있다. 
▶ 제재법률: 공익신고자 보호법</t>
  </si>
  <si>
    <t>▶ 기업 내외부 주요 이해관계자의 의사결정에 영향을 끼칠 수 있는 경영정보를 공개하고 있는지 점검
▶ 기업 정보공개 담당 조직이나 인력을 갖추고 있는지 확인
▶ 정보이용자의 피드백을 모니터링하고 정보공개의 내용 및 방식을 개선하는 체계를 마련하고 있는지 확인</t>
  </si>
  <si>
    <t xml:space="preserve">▶ 기업은 내외부의 다양한 이해관계자에게 경영활동에 대한 기업의 주요 정보와 성과를 공개하여 경영투명성을 제고해야 한다. 비재무적 성과에 대한 공시 의무도 제도화되어 가는 과정인데, 2025년부터는 자산 2조원 이상 코스피 상장사, 2030년부터는 전체 코스피 상장사가 지속가능경영보고서를 공시해야 한다.
▶ 기업은 홈페이지, 사업보고서, 언론매체, 지속가능경영보고서, 기업설명회 등의 공개 방법을 활용하여 자율공시를 할 수 있는데, 정기적으로 공시하는 것이 정보의 일관성과 신뢰성을 한층 더 제고할 수 있는 방법이다.
▶ 정보보호 관련 법: 개인정보보호법, 정보통신망법, 신용정보법(데이터3법), 생명윤리법, 의료법, 스마트도시법, 위치정보법, 전자상거래법, 전자금융거래법, GDPR(General Data Protection Regulation, 개인정보보호규정) </t>
  </si>
  <si>
    <t>▶ 조직이 구성원의 윤리규범 위반 행위(부당한 이익이나 뇌물의 수수, 불공정 경쟁 및 거래, 제품/서비스 책임 소홀, 구성원 상호 간 모독 및 비하, 기타 사회적 책임 등)를 관리·감독함과 동시에, 구성원의 윤리규범 위반행위가 재발하지 않도록 내부 개선을 진행 중인지 확인
▶ 이해관계자와의 신뢰성 및 투명성 관점을 고려하여, 조직이 윤리규범 위반 행위와 개선활동을 대외공시하고 있는지 점검</t>
  </si>
  <si>
    <t>▶ 윤리규범이란 윤리경영을 실천하기 위한 올바른 의사결정과 윤리적 판단 기준을 구성원에게 제공하는 것으로서, 조직에 속한 구성원 및 해당 조직과 거래관계에 있는 자들이 업무수행 과정에서 준수해야 하는 행동방식을 담은 문서를 지칭한다. 조직마다 윤리규범을 일컫는 용어는 다양하며, 윤리헌장, 윤리강령, 행동강령, 행동규범, 청렴규범 등의 용어가 존재한다.
▶ 윤리규범 위반 사건은 1) 조직의 내부감사를 통해 확인하거나, 2) 조직 내외부의 제보자로부터 직접 제보를 받았거나, 3) 조직과 관련된 외부기관(ex. 주무관청 등)으로부터 이첩받은 사건 중 조직의 윤리심의위원회(또는 징계위원회) 개최 결과 확정된 건으로 한다.
▶ 제재법률: 자본시장과 금융투자업에 관한 법률</t>
  </si>
  <si>
    <t>▶ 기업이 윤리경영을 선언하고, 이를 실천하기 위한 헌장 및 규범을 갖추고 있는 지 확인
▶ 내부 구성원을 대상으로 윤리경영을 확산하기 위한 교육 및 정책을 수립하고 있는지 점검
▶ 윤리경영 방침 및 결과를 문서화하여 대내외적으로 공개하고 있는지 확인</t>
    <phoneticPr fontId="6" type="noConversion"/>
  </si>
  <si>
    <t>▶ 정규직 확대를 통해 지역사회의 고용안정성 증가와 비정규직 근로자 문제에 기여하고 있는 정도를 확인
▶ 전체 인력 대비 정규직 비율을 점검</t>
  </si>
  <si>
    <t>▶ 정규직 정의는 통계청 경제활동인구조사 근로형태에 따라 1) 한시적 근로자, 2) 시간제 근로자, 3) 비전형 근로자(파견·용역 등) 등 비정규직을 제외한 기간의 정함이 없는 임금근로자를 통칭
▶ 전체근로자 중 정규직 근로자의 비율을 확인함으로써 조직이 사회적 고용안정성 증진에 얼마나 기여하고 있는지 확인하는 것을 목적으로 설계 
▶ 법률제재: ｢기간제 및 단시간근로자 보호 등에 관한 법률｣, ｢파견근로자보호 등에 관한 법률｣, ｢노동위원회법｣ 등</t>
  </si>
  <si>
    <t>▶ 직원이 유엔 세계인권선언에서 제시하는 결사의 자유를 보장받을 수 있는지, 근로자 이해 대변 및 협력적 노사관계 형성·유지를 위한 협의기구가 있는지 확인
 - (결사의 자유 보장) 근로자가 주체가 되어 조직하는 노동조합의 설립과 정당한 노동조합 활동을 보장하고 있는지를 점검
 - (노사협력) 노사 협의기구인 노사협의회의 설치 여부 및 실질적인 운영을 통한 노사 파트너십 수준을 점검</t>
  </si>
  <si>
    <t>▶ 근로자가 자발적으로 노동조합을 조직하지 않거나 이에 가입하지 않은 경우에는 ’노사협의회 설치·운영’을 대체지표로 사용 가능하다.
▶ 노사협의회는 노사 간 협의기구로서, ｢근로자참여 및 협력증진에 관한 법률｣에 따라 근로조건에 대한 결정권이 있는 상시 30명 이상의 근로자를 사용하는 사업이나 사업장은 의무적으로 설치·운영해야 함.
  - 사용자 및 근로자 위원을 각 3인 이상 10인 이하의 범위에서 동수로 선출 또는 위촉하여 구성
  - 노사협의회 규정을 제정하고 고용노동부장관에게 신고(15일 이내)
  - 의결사항 등에 대해 3개월마다 정기회의를 개최해야 함.
  - 회의의 개최 일시 및 장소, 출석 위원, 협의 내용 및 의결된 사항, 토의 사항을 기록한 회의록을 작성하여 3년간 보존해야 함.
 제재법률: 노동조합 및 노동관계조정법, 근로자참여 및 협력증진에 관한 법률</t>
  </si>
  <si>
    <t>▶ 단체교섭과 집회 자유에 관한 모든 법적 권리를 존중하는 노력(참여하거나 참여하지 않을 권리 존중)
▶ 노동조합, 노사협의회 등 노동자로부터 위임을 받은 자와 회사가 성실하게 협의하려는 노력
▶ 노동자가 자유의사에 기반하여 자유롭게 모임 및 집회를 가질 수 있고, 노동자가 근로조건 등에 대해 자유롭게 회사 측과 소통할 수 있도록 적극적으로 지원하는 노력을 점검</t>
  </si>
  <si>
    <t>▶ 단체교섭에서는 임금, 노동시간, 근로조건 등 노사 간 이해가 대립되는 것을 다룸.
▶ 노사협의회에서는 생산성의 향상, 근로자 복지, 고충의 처리 등을 다루게 됨.
▶ 국내법상(현지법상) 근로자들의  단체  교섭권을  존중해야  하며, 회사는  단체교섭을  의도적으로  거부하거나  방해하지  말고, 유효한 단체협약을 준수하도록 노력해야 함.
▶ 제재법률: 노동조합 및 노동관계조정법</t>
  </si>
  <si>
    <t>▶ UN의 ‘세계인권선언‘ 및 ‘기업과 인권 이행원칙‘, ILO ’핵심협약‘, OECD ’책임있는 사업을 위한 실사 가이드라인‘ 등에 기반하여, 인권경영 추진을 선언하는 대외공식적 정책을 제시하고 있는지 확인
▶ 조직이 인권정책을 통해 인권보호가 필요한 이슈에 대해 어떠한 정책적 접근을 하고 있는지 점검</t>
  </si>
  <si>
    <t>▶ UN, ILO, OECD 등에서 제시하는 인권 분야 이슈에 대해 조직이 공식적인 입장을 제시하고 있는지 확인 (차별 금지, 근로조건 준수, 인도적 대우, 강제근로 금지, 아동노동 착취 금지, 산업안전 보장, 지역주민 인권 보호, 고객 인권 보호)
▶ 조직의 인권정책은 ‘인권 이슈에 대한 조직의 정책적 접근방향’을 명확히 설명하는 것 이외에, 추가적으로 아래와 같은 형식적/내용적 요건들을 갖출 필요가 있음. 
  - 인권경영 추진에 대한 최고의사결정권자의 공식적 성명서, 인권리스크 저감을 위한 리스크 관리 프레임워크를 설명, 인권경영 추진을 위한 거버넌스, 담당조직과 그 역할, 인권침해 관련 고충처리 프로세스, 인권정책 제/개정일자, 정책문서 관리번호, 정책문서 담당자 및 승인자 등
▶ 제재법률: 헌법, 근로기준법</t>
  </si>
  <si>
    <t>▶ ‘강제근로’란, 폭행, 협박, 감금 등의 수단 외에 이에 준하는 정신적 또는 신체적 구속에 의한 근로로서 사회통념상 부당한 것으로 인정되는 방법에 의하여 근로자에게 근로를 강요하는 일체의 경우(최근 유럽 등에서 Modern Slavery 개념도  포함: 휴가사용 제약, 근무시간 외 업무지시(SNS 등)
▶ 특히 외국인 노동자의 경우를 포함하여 근로자의 외출 시 감시자를 동반하게 한다든지, 근로자의 신분증, 취업허가증과 같은 문서를 보유·파기·은폐·압수하거나 협박, 폭행 등의 행위로 도망갈 수 없게 하는 것 등은 강제근로에 해당함.
▶ 모든 근로자를 대상으로 채용절차 상 발생하는 비용지불을 요구하지 말아야 하며, 외국인 이주노동자에게도 현지인 근로자와 동일한 비용 지불기준을 적용해야 함
▶ 부당하게 구속하는 수단으로 근로자의 자유의사에 어긋나는 모든 종류의 근로를 강요하지 못하며, 근로자가 원하지 않는 의무적 초과노동을 실시하지 않는다
▶ 제재법률: 헌법, 근로기준법</t>
  </si>
  <si>
    <t>▶ 15세 미만의 연소자를 고용하지 않는지 확인
▶ 18세 미만의 연소자가 노동기관/계약자를 통해 직간접적으로 고용되지 않도록 적절한 프로세스가 있는지 확인
▶ 만 15세 이상 18세 미만의 연소자를 고용하는 경우, 친권자나 후견인의 동의를 받았는지 확인
▶ 만 15세 이상 18세 미만의 연소자를 고용하는 경우, 건강이나 안전, 도덕의식에 해로운 작업을 규정한 정책 수립 내용을 확인</t>
  </si>
  <si>
    <t>▶ 세계인권선언에서 아동에 대한 특별한 보호에 대해 “모든 어린이는 부모의 혼인 여부에 관계없이 동등한 사회적 보호를 향유한다”고 선언. 
▶ 기업은 15세 이하의 연소자를 고용하여 노동하도록 해서는 안 된다. 합법적으로 만 15세 이상 18세 미만의 연소자에게 노동을 시킬 경우 이들에게 교육기회의 보장과 안전에 대한 별도의 배려를 해야 한다(회사가 직·간접적으로 고용한 범위에는 계약직, 아르바이트, 직업훈련을 위해 근로하는 학생도 포함).
▶ 제재법률: UN 글로벌 콤팩트, 헌법,  근로기준법, ILO협약</t>
  </si>
  <si>
    <t>▶ 근로계약서에 근로시간은 긴급상황이나 비정상적인 상황을 제외하고, 1일 8시간 1주 40시간을 초과할 수 없다는 규정이 존재하는지 확인
▶ 초과근로시간이 너무 지나치면 근로자의 건강을 위협하므로, 법에 의한 한도인 주 12시간을 초과하고 있지 않은지 확인
▶ 근로자의 정규 및 초과 근무시간에 대한 상세한 기록을 포함하여, 적정한 시스템 또는 의사소통, 기록관리가 되어있는지 확인</t>
  </si>
  <si>
    <t>▶ 근로기준법에서는 법정근로시간이 1주간 40시간을, 1일 8시간을 초과할 수 없다고 규정하고 있고, 여기에 1주 12시간을 한도로 연장근로를 할 수 있다고 명시함으로써 사회적으로 ‘주 52시간제’라는 용어가 통용되고 있음.
▶ 유해·위험작업에 종사하는 근로자는 1일 6시간, 1주 34시간, 연소자근로자는 1일 7시간, 1주 35시간의 근로시간을 초과할 수 없다.
▶ 근로시간 4시간마다 30분 이상의 휴게시간을 부여해야 하며, 휴게시간을 부여하지 않을 경우에는 근로기준법 제110조에 따라 2년 이하의 징역 또는 1천만원 이하의 벌금이 부과된다.
▶ 유연근로시간제를 도입할 경우 취업규칙 변경 또는 근로자대표와의 서면 합의 등 요건을 확인하여 적법한 절차에 따른다. 3개월 이내 또는  3~6개월  탄력적  근로시간제  도입  시  근로자대표와의  서면합의가  필요하며, 선택적  근로시간제의  경우  취업규칙의  근거  및 근로자대표와의 서면합의가 모두 필요</t>
  </si>
  <si>
    <t>▶ 근로계약서에 근로자 임금의 구성항목, 계산방법, 지급방법이 구체적으로 명시되어 있는지 확인
▶ 급여주기에 따라 근무한 시간에 정확히 맞는 보상임이 증명되도록 총 근무시간, 초과근무시간, 구체적인 공제 내역 등 충분한 정보가 포함된 급여명세서를 제공하고 있는지 확인</t>
  </si>
  <si>
    <t>▶ 통상임금은 근로자가 통상적으로 지급받는 임금으로 연장근로 등에 대한 가산임금 등 법정 수당 산정의 기준이 됨.
▶ 통상임금의 산정기초가 되는 임금은 근로계약이나 취업규칙 또는 단체협약 등을 통해 소정근로시간(소정근로시간이 없는 경우에는 법정근로시간)에 대해 근로자에게 지급하기로 정한 기본급 임금과 정기적·일률적으로 임금산정기간에 지급하기로 정한 고정급 임금으로 한다. 
▶ 제재법률: 근로기준법</t>
  </si>
  <si>
    <t>▶ 제도화된 고충처리제도를 보유하고 운영하며, 직원의 접근과 이용이 용이한 고충처리 신청서, 고충처리 접수 채널을 공시하고 있는지 확인
▶ 고충처리위원에게 신고된 사항이, 고충처리위원회를 통해 처리되고 있는지 점검
▶ 고충처리위원은 고충처리 조치사항 또는 처리결과에 대해 이해시키고 있는지 점검</t>
  </si>
  <si>
    <t>▶ 우리나라의 경우 상시 근로자 30인 이상의 사업장은 3인 이내로 고충처리위원을 선임하여 운영하도록 법제화하고 있다.
▶ 고충처리위원은 근로자로부터 고충사항을 청취한 경우에는 10일 이내에 조치 사항과 그 밖의 처리결과를 해당 근로자에게 통보해야 한다.
▶ 회사는 구성원에게 주기적으로 고충처리 관련 사항을 안내하고 교육을 실시해야 한다.(한국의 경우 성희롱 예방교육의 의무가 있으며 이를 실시하지 않은 경우, 최대 300만원의 벌금)
▶ 제재법률: 근로기준법, 근로자 참여 및 협력증진에 관한 법률, 남녀고용평등과 일·가정 양립 지원에 관한 법률</t>
  </si>
  <si>
    <t>▶ 중장기적 성장 및 새로운 사업기회 발굴에 필요한 창조적이고 혁신적인 조직문화를 위해 모든 직급에서 구성원의 다양성이 관리되고 있는지 확인
▶ 국내 인구구조적 특성을 고려하여, 다수의 다양성 기준 중 성별에 따른 다양성 현황을 점검하고자 함. 이를 위해, 조직의 남성 구성원 대비 여성 구성원(또는 여성 구성원 대비 남성 구성원)이 차지하는 비율을 직급별로 점검</t>
  </si>
  <si>
    <t>▶ 조직이 여성의 안정적 근무를 위한 근로환경을 제공하고 있는지, 여성 리더를 적극적으로 발굴 및 육성하고 있는지 확인하기 위함.
▶ 직급별, 직무별, 근속연수별, 지역별 여성 구성원 비율을 기준으로 ‘여성 구성원 비율’ 성과를 점검할 수 있다.
▶ 다양성 범주를 ‘성별’로만 한정해서 관리하지 않아도 되며, 조직의 경영환경 및 산업특성을 고려하여 다양성 범주를 달리 정하여 관리할 수도 있다. ‘성별’ 외 다양성 범주에는 ‘연령, 민족, 인종, 국적, 연령, 정치적, 종교적, 사상적 배경 등’이 있다.
▶ 정보공시  창구 : ‘전자공시시스템’ 上 사업보고서, ‘홈페이지’ 上 지속가능경영보고서</t>
  </si>
  <si>
    <t>▶ 다양성 측면에서 소수계층, 사회적 취약계층, 기타 단순한 신체적 차이를 사유로 임금 지급에 차별을 두는 인사제도, 고용관행이 있는지 확인
▶ 국내 인구구조적 특성을 고려하여, 차별이 발생하는 다양한 사례 중 성별에 따른 급여 차이가 발생하는지 점검.
▶ 남/여 구성원 중 평균 급여액 미만의 급여를 받는 집단을 기준으로 급여 차이를 확인하는 항목으로써, 1인 평균 급여액 대비 ‘여성 1인 평균 급여액’(또는, 남성 1인 평균 급여액) 비율을 점검</t>
  </si>
  <si>
    <t>▶ 조직 내 성별 다양성 증진 활동의 결과물을 간접적으로 확인하기 위함임. 
▶ ‘여성  급여  비율’ 항목  정의서의  ‘1인  평균  급여액’이란  한국채택국제회계기준(IFRS)에서  규정하는  ‘종업원 급여(단기종업원급여, 퇴직급여, 기타장기종업원급여, 해고급여)’를 회계연도 말(일반적으로 매년 12월 31일)에 구성원 총수로 나눈 값임.
▶ 직급별, 직무별, 근속연수별, 지역별 여성 급여 비율을 기준으로 성과를 점검할 수 있다.
▶ 다양성 범주를 ‘성별’로만 한정해서 관리하지 않아도 되며, 조직의 경영환경 및 산업특성을 고려하여 다양성 범주를 달리 정하여 관리할 수도 있다. ‘성별’ 외 다양성 범주에는 ‘연령, 민족, 인종, 국적, 연령, 정치적, 종교적, 사상적 배경 등’이 있다.
▶ 정보공시 창구; ‘전자공시시스템’ 上 사업보고서, 지속가능경영보고서, ‘고용노동통계‘ 上 산업, 성별 임금 및 근로조건 현황
▶ 제재법률: 남녀고용평등과 일·가정 양립지원에 관한 법률</t>
  </si>
  <si>
    <t>▶ 장애인은 능력에 따라 보장받고, 고용되어, 유익하고 생산적인 업무를 통해 합리적인 보수를 받을 권리가 있으며, 조직이 해당 권리 향상을 지원하는지 확인
▶ 정부의 장애인 의무고용률을 기준으로 조직이 해당 사회적 책임을 이행하고 있는지를 점검 (매년 고용노동부에서 공시하는 장애인 의무고용률과 비교)
 ※ 장애인 미고용 부담금 납부 시에도 실제 고용한 인원을 기준으로 산정
 ※ 중증장애인 중 월 임금지급기초일수 16일 이상, 소정근로시간 60시간 이상인 근로자는 2명으로 계산</t>
  </si>
  <si>
    <t>▶ 장애인 고용의무제도는 국가·지방자치단체와 50명 이상 공공기관·민간기업 사업주에게 장애인을 일정비율 이상 고용하도록 의무화하고, 미준수 시 부담금을 부과하는 제도이다. 
▶ 의무고용률 이상을 고용한 사업주에 대해서는 규모에 상관없이 초과인원에 대해 장려금을 지급하며, 매년 ｢장애인고용촉진 및 직업재활법 시행령｣을 통해 기준연도에 해당하는 의무고용률을 공시하고 있다.
▶ 정보공시 창구 ; ‘전자공시시스템’ 上 사업보고서, ‘홈페이지’ 上 지속가능경영보고서, ‘고용노동통계‘ 上 산업/규모별 고용현황</t>
  </si>
  <si>
    <t>▶ 산업인력 손실, 구성원 사기 저하, 생산성 및 품질 하락, 노사관계 악화 등 경제적 손실과 사회적 비용을 예방하기 위해, 안전 리스크 저감 및 건강·복지 증진 등 안전보건 성과 개선을 체계적으로 추진하고 있는지 확인
▶ 국내외 규격에서 제시하는 안전보건경영시스템 구성요건을 기준으로, 조직이 이를 따르거나 준용하여 안전보건 추진체계를 갖추고 있는지 점검</t>
  </si>
  <si>
    <t>▶ 안전보건관리체계의 구축 이행이란, 일하는 사람의 안전과 건강을 보호하기 위해 기업 스스로 위험요인을 파악하여 제거·대체  및 통제방안을 마련·이행하며 이를 지속적으로 개선하는 일련의 활동
▶ 안전보건관리체계 구축과 이행을 위해서 가장 중요한 것은 최고 경영자가 확고한 리더십을 바탕으로 안전보건 증진·유지를 핵심적인 경영방침으로 삼고 사업장 내 모든 구성원이 인지할 수 있도록 조치하는 것임. 
▶ 최고 경영자는 사업장 안전보건 확보를 위한 안전보건 조직의 제안이 원활하게 이행될 수 있도록 조직체계를 재편하고 위험요인 제거·대체 및 통제를 위한 시설·장비 확충, 안전보건 담당자 배치, 비상조치 계획 수립·훈련 등의 구체적인 계획을 수립, 이를 이행할 수 있는 예산을 배정해야 한다.
▶ 안전보건관리체계를 점검·평가 방식 : 국제 규격격(ISO45001, KOSHA-MS 등)에 따른 안전보건경영시스템 인증, 제3자 전문기관의 안전보건경영시스템 검증, 내부 전문가에 의한 안전보건경영시스템 심사
▶ 제재법률: 중대재해처벌 등에 관한 법률</t>
  </si>
  <si>
    <t>▶ 지속가능경영 실천을 위해 안전보건경영시스템을 구축 및 실행하고 있는지 확인하며, 성과평가와 보상에 안전보건적 요소를 반영하는지 측정
▶ 안전보건 요소를 기업사정에 맞게 고려하여 의사결정과정에 반영하는 시스템과 안전보건심사 시스템, 안전보건교육시스템 등이 갖추어져 있는지 확인 
▶ 안전보건경영시스템이 일부 부서나 사업장에 국한되어 구축된 것이 아니라 전 사업장과 전 부서의 업무에 일상적으로 반영되어 수준 높은 지속가능경영이 이루어지고 있는지 확인</t>
  </si>
  <si>
    <t>▶ 안전보건경영시스템이란 기업이 산업재해 예방과 쾌적한 작업환경 조성을 목적으로 근로자의 안전 및 보건 유지, 증진을 위한 방침과 목표를 정하고, 이를 달성하기 위한 조직, 책임, 절차를 규정한 후 기업 내 물적, 인적 자원을 효율적으로 배분하여 조직적으로 관리하는 경영시스템을 말한다.
▶ 인증 획득 및 자체 선언을 위해 객관적인 심사가 가능한 안전보건경영시스템에 대한 요구사항만을 수록한 ISO 45001 규격은 전 세계적으로 제3자 인증제도로 운영되고 있다. 즉, 외부로부터 동 규격에 대한 인증을 획득하여 이 규격을 성공적으로 실행하고 있음을 입증함으로써 적절한 안전보건경영시스템이 유지되고 있다는 사실을 이해관계자에게 보증하고 있다.
▶ IAF에서 인정한 인증서의 확인 : IAF CertSearch.org는 전 세계 모든 국가에서 개별적으로 인정된 인증서를 실시간으로 확인할 수 있는 온라인 툴이며, IAF CertSearch는 현재 69개의 인정 기관 및 1,171개의 인증 기관 데이터를 통합하여 조직의 인증서를 간단하고 쉽게 검증할 수 있도록 지원함</t>
  </si>
  <si>
    <t>▶ 안전보건에 대한 사내 안전보건 장비, 장치 등을 설치 시 정부 인허가를 획득하고 적절한 관리를 실시하고 있는지를 점검
▶ 안전보건 인허가 항목에 다른 인허가 허가증 항목이 포함되어 있지 않은지 확인하고 인허가에 문제가 없도록 관리 및 노력을 하는지 확인</t>
  </si>
  <si>
    <t>▶ 조직의 안전보건을 위한 모든 필수 인허가증의 예로서 유해·위험물질의 제조 등 허가와 안전검사가 있으며 유해·위험물질의 제조 등 허가가 필요한 경우 유해위험방지계획서를 사전에 작성하여 산업안전보건공단에 제출해야 한다. 
▶ 각 안전검사 대상품에 따라 안전검사주기가 있으며 이에 따라 필수적으로 검사를 받아 인허가, 라이센스, 검사 보고서가 만료되기 전에 갱신을 관리 및 유지해야 한다.
▶ 안전관리를 위한 프로세스에는 안전보건 관련 인허가 일정관리(유효기간 관리 기준), 기준표(일정관리 시스템) 등이 있어야 하며 해당 장비 안전검사증이 현장에 비치되고 분실 및 훼손되지 않아야 한다.</t>
  </si>
  <si>
    <t>▶ 조직 내 유해인자 노출 수준을 평가 후 시설 및 설비의 개선을 위해 노력하는지 확인
▶ 유해인자 노출 수준에 대한 관리 기준을 적용하여 이를 적극적으로 개선하는지 여부와 사내에 유해인자 노출 측정 결과를 확산/전파하는 등 정보 접근성 향상 측면을 노력하는지 확인</t>
  </si>
  <si>
    <t>▶ 조직 내 기계설비의 안전한 사용을 위한 절차를 마련하고, 방호덮개 및 관련 방호장치 등을 설치, 활용 및 적절하게 관리하고 있는지 점검
▶ 안전보건 관련하여 기계설비 사용에 대한 적절한 절차를 구비했는지</t>
  </si>
  <si>
    <t>▶ 구매 및 설치 전, 사용 및 작동 중의 위험을 포함하여 모든 기계설비에 위험 평가(에너지 충전 및 방전 상태에서 기계 장치의 동작여부, 휴먼의 에러, 휴먼의 작업반경 및 기타 해당되는 모든 활동과 영향을 포함하여 위험성을 평가)가 선행되어야 한다. 
▶ 위험성에 대한 통제 프로그램을 실행해야 하며 통제프로그램을 통해 기계 장치에 대한 적절한 절차, 방호덮개 및 관련 방호장치, 안전장치, 비상정지 장치(모든 기계에 해당)가 관리되어야 한다. 
▶ 안전 관련 절차는 문서관리 프로세스에 따라 관리되고, 장치들은 일상, 정기점검 및 예방점검을 통해 관리되어야 한다. 또한, 관리 내용은 최소 3년간 보유해야 한다. 
▶ 기계 장치의 작업 절차는 기계 설비 및 근처에서 근로자가 이해하는 언어로 제공되어야 하며 관련 장비에 문제가 발생할 경우를 대비하여 비상 조치 방안이 사전에 마련되어야 한다. 또한, 조직은 이러한 절차 및 방안을 관련 작업자들에게 교육하여 이들이 안전에 대한 기준을 인식하도록 지원해야 한다.
▶ 기계설비의 안전조건으로는 외형의 안전화(덮개 또는 가드 설치, 별실 또는 구획된 장소에 격리하거나 케이스로 내장, 안전색채 조절), 작업의 안전화(작업 시 안전 관련 절차 및 가이드), 작업점의 안전화(자동제어 및 원격제어장치 또는 방호장치를 설치), 기능의 안전화(소극적 대책으로는 이상시 기계의 급정지로 안전화 도모, 적극적 대책으로는 페일 세이프(fail safe) 회로의 개선으로 오동작 방지), 구조의 안전화(안전율을 고려한 설계), 보전작업의 안전화(보전작업 절차 및 가이드, 보전 설비에 대한 안전 검증) 등이 있음.
▶ 제재법률: 산업안전보건법</t>
  </si>
  <si>
    <t>▶ 안전보건에 대한 유해, 위험요인을 파악, 부상 또는 질병 발생빈도를 추정하여 사내 안전보건 관련 유해 및 위험요인을 저감하기 위하여 적절한 관리를 실시하고 있는지 점검
▶ 조직의 중요 안전보건 유해, 위험요인에 대한 선정 및 선정된 항목의 저감(위험감소 및 개선) 활동을 위한 관리 및 노력을 확인</t>
  </si>
  <si>
    <t>▶ 위험성 평가는 중대재해처벌 시행령, 산업안전보건법 제36조(위험성 평가)와 사업장 위험성 평가에 관한 지침(고용노동부 고시 제2020-53호)에 언급되어 있으며 위험성 평가를 위한 방법론도 다양하게 존재한다.
▶ 유해·위험요인을 파악한 후 조직은 발생 가능성과 심각성을 추정·결정하고 감소대책을 수립해야 한다. 
▶ 가능성과 심각성의 평가 시 아차사고 및 타사 실제 사고를 기반으로 위험성을 객관화하는 것이 바람직하다. 
▶ 또한 위험성 평가는 사업장 내 주요 4M(설비, 재료, 방법, 인원) 변경, 새로운 유해·위험요인 발굴 및 기타 위험성 재평가가 필요한 주요 변경이 발생할 경우 이루어져야 하며 
▶ 평가 인원에는 필수적으로 해당 근로자 또는 근로자 대표가 포함되어야 한다. 외부전문가가 참여하는 위험성 평가도 도움이 될 수 있다. 
▶ 동일한 위험 작업의 위험성 평가 시 한 가지 방법이 아닌 다양한 방법을 통해 유해·위험요인을 발굴 및 평가하는 것이 더욱 바람직하다.</t>
  </si>
  <si>
    <t>▶ 안전보건 거버넌스 구축, 중점과제 추진, 업무시스템 구축, 성과점검 및 평가 등 안전보건 추진체계가 효과성을 나타내고 있는지 확인
▶ 조직 구성원의 안전/보건을 위협하는 요인을 지속적으로 관리하고 재해율을 줄이기 위해 노력하고 있는지 점검(국내외 모든 구성원으로부터 발생하는 산업재해율 추이 분석)</t>
  </si>
  <si>
    <t>▶ 조직이 관리해야하는 ‘산업재해율’의 관리범위는 조직이 직접적으로 관리하는 사업장으로 제한한다. 
▶ 조직의 산업재해 발생 현황을 파악할 수 있는 지표(국내) 산업재해통계업무처리규정(시행 2001.1.1.)에서 규정하는 것에 따름
  - 도수율(또는 빈도율) = (재해발생 건수 / 연 근로시간 수) * 1,000,000
  - 강도율 = (총 근로손실일 수 / 연 근로시간 수) * 1,000
▶ 산업재해통계업무처리규정에 따라 개인질병, 사업장 외 교통사고, 체육행사, 폭력행위에 의한 사망, 사고발생일로부터 1년을 경과하여 사망한 경우는 산업재해에서 제외한다.
▶ 정보공시 창구; ‘전자공시시스템’ 上 사업보고서, ‘홈페이지’ 上 지속가능경영보고서, ‘고용노동부 홈페이지‘ 上 산업재해 현황분석</t>
  </si>
  <si>
    <t>▶ 잠재적 비상상황 발생 시 인적·물적 피해를 방지하기 위해 비상상황 대응체계를 구축하여 체계적으로 대응하고 있는지 확인
▶ 국내외 규격에서 제시하는 비상상황 대응체계의 구성요건을 따르거나 준용하여 비상상황 대응체계를 갖추고 있는지 점검</t>
  </si>
  <si>
    <t>▶ 비상상황은 정상적인 생산이 어렵거나 협력사가 자사의 통제가 어려운 경우 및 상황 등을 모두 포함한다. 
▶ RBA Code of Conduct 7.0에서 비상대책과 대응절차에는 비상상황 보고, 직원 통지 및 대피 절차, 근로자 교육 및 훈련, 비상대응 담당자 연락처 정보 및 복구계획 등이 포함되어야 하고 비상 훈련은 최소한 매년 또는 현지 법령에서 요구하는 대로 실시하여 인명 피해와 환경 및 재산피해를 최소화하도록 요구하고 있다. (국내의 ｢기업재난관리표준｣에서는 비상상황 대응에 관하여 명시)
▶ 기업은 비상상황 발생 시 신속한 대응을 통해 인적·물적 피해를 방지하기 위해 아래와 같은 활동을 해야 한다.
1) 사업장에  영향을 미칠 수 있는 모든 잠재적  비상상황을 확인하여 평가하고, 적절하고 효과적인 비상상황 대비와 대응절차가 확립해야 한다. 비상상황 대응에 대한 평가는 중요한 변경사항이 있을 때 혹은 최소 1년마다 갱신되어야 한다. 
2) 사업장에는 근로자가 쉽게 확인할 수 있는 장소에 비상연락망, 비상대응조직, 비상사태 시나리오, 대응계획 등이 비치되어 있어야 한다. 비상 대피도에는 정확한 방향으로 대피 동선과 집결지가 명확하게 표시되어야 한다.
3) 기업은 비상상황 대응조직에게 적절하고 효과적인 개인 보호장비와 정기적인 교육을 제공해야 하며, 구성원들의 개인별 역할은 명확히 구분되고 복장 및 안전모 등으로도 쉽게 구분되어야 한다.
4) 비상상황 시 대피한 모든 근로자가 집결할 수 있도록 안전한 곳에 집결지를 마련하되 집결지는 실내(태풍, 극한 기후 등 고려)와 실외(화재, 건물 붕괴, 화학물질 누출 등 고려)에 각각 마련되어야 한다.
5) 각 비상상황별 적절한 비상대응계획과 위기관리조직체계(비상대응 + 위기관리 + 업무재개조직)를 구축하여 운영해야 한다.
6) 비상상황 대응훈련은 모든 근로자들을 대상으로 최소 연 2회 이상, 비상대응 시나리오별로 대응훈련을 실시해야 한다. 훈련 실시 후에는 훈련 소요시간, 초기대응 소요시간, 기타 미흡사항, 참여인원 수 등을 포함하여 훈련의 효과성을 평가하고 평가결과에 따라 보완이 필요한 사항은 시정조치해야 한다.</t>
  </si>
  <si>
    <t>▶ 화재 등의 재난상황 발생 시 인적·물적 피해를 방지하기 위한 소방안전설비의 체계적인 유지관리활동과 설비의 최신화에 노력하고 있는지 확인
▶ 국내외 규격에서 제시하는 소방안전설비의 설치 및 관리요건을 따르거나 이를 준용하여 유지·관리하고 있는지 점검
▶ 비상상황  대응체계는 기업에서 취득한 국내외 관련 규격(재해경감 우수기업 또는 ISO 22301) 인증서를 통해 대응체계의 우수성을 확인할 수 있음.</t>
  </si>
  <si>
    <t>▶ RBA Validated Assessment Operations Manual에서는 사업장에 적절하고 효과적인 화재 감지, 경보 및 진압 시스템이 마련되어야 하고 보험 또는 관련 법에서 요구하는 대로 정기적인 점검과 자체 안전관리를 실시하여 설비의 작동상태를 양호하게 유지하도록 요구하고 있다.
▶ 노후화된 설비의 경우 ｢재건축사업의 안전진단 매뉴얼｣, ｢공동주택관리법 시행규칙 장기수선계획의 수립기준｣을 참조하여 개선함으로써 화재안전 성능을 확보해야 한다. 
▶ 또한 설비의 오작동 등이 발생하면 명확한 원인 규명과 대처방안을 수립하고 개선활동을 적극적으로 이행하며, 관련된 내용을 기록하여 지속적으로 이력관리를 해야 한다.
▶ 제재법률: 화재예방, 소방시설 설치·유지 및 안전관리에 관한 법률</t>
  </si>
  <si>
    <t>▶ 화재와 같은 비상상황 발생 시 임직원과 고객이 신속하게 대피할 수 있도록 비상출구의 성능 및 기능을 확보하기 위한 노력과 안전관리를 체계적으로 하고 있는지 확인
▶ 국내외 규격에서 제시하는 비상출구의 설치 및 관리요건을 기준으로, 조직이 이를 따르거나 준용하여 유지관리하고 있는지 점검</t>
  </si>
  <si>
    <t>▶ RBA Validated Assessment Operations Manual에서는 비상출구의 수와 위치가 적절하며 쉽게 접근할 수 있고 대피경로에 장애물이 없으며, 출입문은 키, 배지, 코드, 특별한 지식 또는 노력을 사용하지 않고 열 수 있어야 한다는 규정을 통해 비상구의 적합성을 요구하고 있다. 또한 비상출구에는 피난구 유도등 및 출구 표지판 설치와 정전 시 피난 수단을 밝힐 수 있는 비상조명의 설치를 요구한다. 
▶ 국내에서는 ｢산업안전보건기준에 관한 규칙｣, ｢다중이용업소의 안전관리에 관한 특별법 시행규칙｣, ｢건축물의 피난·방화구조 등의 기준에 관한 규칙｣ 등을 정하여 방화출구(또는 비상구)의 설치 및 관리기준을 규정하고 있다. 
▶  ｢산업안전보건기준에 관한 규칙｣ 제17조(비상구의 설치)에 관한 기준 
 - 출입구와 같은 방향에 있지 아니하고, 출입구로부터 3m 이상 떨어져 있을 것
 - 작업장의 각 부분으로부터 하나의 비상구 또는 출입구까지의 수평거리가 50m 이하가 되도록 할 것
 - 비상구의 너비는 0.75m 이상으로 하고, 높이는 1.5m 이상으로 할 것
 - 비상구의 문은 피난 방향으로 열리도록 하고, 실내에서 항상 열 수 있는 구조로 할 것
▶ 제재법률: 화재예방, 소방시설 설치·유지 및 안전관리에 관한 법률, 건축물의 피난·방화구조 등의 기준에 관한 규칙</t>
  </si>
  <si>
    <t>▶ 기숙사 및 식당의 위해요소 발굴 및 제거 등 임직원 환경위생과 식품위생을 확보하기 위한 노력을 확인
▶ 사업장 내에 설치된 기숙사 및 식당은 임직원들이 쾌적하고 안전하게 생활할 수 있도록 정기적인 위생관리가 시행되는지를 점검</t>
  </si>
  <si>
    <t>▶ RBA Validated Assessment Operations Manual에서는 ‘근로자에게 청결한 화장실, 식수 및 위생적인 식품 조리 및 보관, 식당시설을 제공하고 근로자의 기숙사는 청결·안전 유지, 목욕 및 샤워시설, 적절한 조명 및 비상구, 냉·난방 및 환기장치, 소지품 및 귀중품을 보관할 수 있는 개별 보관함 제공, 적절한 출입통제 장치가 마련된 합리적인 크기의 개인 공간 등을 부여하는 것’으로 정의하고 있다. 
▶ 기숙사 및 식당의 설치 및 위생에 관한 기준은 국내의 ｢근로기준법 시행령｣, ｢식품위생법｣에 아래와 같이 명시되어 있다. 기업은 관계 법령에서 정하는 위생기준을 준수하여 근로자에게 청결하고 위생적인 기숙사 및 식당이 제공될 수 있도록 노력해야 한다.
▶ 제재법률: 근로기준법 시행령, 식품위생법</t>
  </si>
  <si>
    <t>▶ 안전표시, 안전작업 지시, 근로자 안전보건 교육활동 등 안전보건 의사소통 확보 및 향상을 위한 노력을 확인
▶ 조직이 화재 및 물리적 위험 등을 포함한 모든 작업 현장 위험에 대해 근로자와 적절한 안전보건 의사소통을 정립하고 있는지 점검</t>
  </si>
  <si>
    <t xml:space="preserve">▶ 안전보건 의사소통이란 근로자의 안전보건 중요성 인식과 안전보건 의식 향상을 위한 안전보건교육 실시, 안전보건표지의 설치·부착, 안전작업 지시, 의사소통 절차의 수립·실행 등을 말한다.
▶ RBA Code of Conduct 7.0에서는 안전보건 의사소통의 실천방안을 아래와 같이 제시하고 있으며, 이는 ｢산업안전보건법, 동법 시행령 및 시행규칙｣, ｢KS Q ISO 45001｣에서도 요구하고 있는 사항이다
 - 확인된 모든 작업현장 위험에 대해 근로자에게 적절한 작업장 안전보건정보와 교육을 모국어 또는 근로자가 이해할 수 있는 언어로 제공해야 한다.
 - 안전보건 관련 정보는 시설 내에 잘 보이도록 게시하고 근로자가 쉽게 접근 가능하도록 비치해야 한다.
 - 업무 시작 전 그리고 업무 중 정기적으로 모든 근로자에게 교육을 제공해야 한다.
 - 근로자들이 일체의 건강 및 안전 우려사항을 보복 없이 제기하도록 장려해야 한다.
▶ 의사소통 규정(또는 절차서)에는 안전보건 운영과 관련된 사내외 정보수집, 공유, 조치, 축적, 근로자 참여 및 협의사항에 대한 내용이 포함되어야 한다.
 1) 작업장의 안전보건 정보(안전보건 표지 등을 포함한다)와 교육은 근로자들이 이해할 수 있는 언어로 제공해야 하며, 안전보건 관련 정보는 사업장 내에 잘 보이도록 게시해야 한다.
 2) 안전보건 의사소통에 관한 규정 또는 절차를 수립하고 문서화된 정보로 보유해야 한다.
 3) 관련 법령에서 정한 기준에 따라 정기적으로 안전보건교육을 실시하고 평가·개선해야 한다.
 4) 안전보건에 대한 교육과 의사소통에 관한 기록 등을 보관해야 한다.
▶ 제재법률: 산업안전보건법 </t>
  </si>
  <si>
    <t>▶ OECD 책임있는 사업을 위한 실사 가이드라인 및 이와 유사한 업종별 원산지 리스크 관리 이니셔티브에 기반하여, 책임있는 원자재 조달을 선언하는 대외공식적 정책이 있는지 확인
▶ 조직이 책임 원자재 조달 정책(Responsible Sourcing Policy)을 통해, ESG 리스크 우려가 있는 원자재를 어떠한 기준과 절차에 따라서 관리·접근하는지 점검</t>
  </si>
  <si>
    <t>▶ 조직이 제품 및 서비스 생산, 판매에 필요한 원자재를 생산(채취, 채굴, 채광 등)하는 지역에 잠재되어 있거나, 발생 가능한 ESG 리스크를 능동적으로 관리하고 있는지 확인
▶ 조직이 원자재 생산지역의 ESG 리스크를 구체적이고 정밀하게 평가(진단 및 실사)하는 체계를 구축하고 있는지 점검</t>
  </si>
  <si>
    <t>▶ 조직이 지역사회로부터 사업을 운영할 권리(License to Operate)를 획득함과 동시에, 지역사회 일원으로서 공동의 환경/사회 문제 해결에 필요한 활동에 앞장서는 등 전략적 사회공헌을 추진하고 있는지 확인
▶ 조직이 사업적 필요와 사회적 기대를 충분히 고려한 사회공헌 추진방향을 수립하고 있으며, 해당 방향에 따라 사회공헌 프로그램이 운영되고 있는지 점검</t>
  </si>
  <si>
    <t>▶ 일반적으로 사회공헌 전략에 포함되는 내용은 사회공헌 비전 및 슬로건, 중점 추진분야, 사회공헌 사업 전략, 특정 기간 동안의 사업추진 로드맵, 세부 실행계획 그리고 이러한 전략을 통해 달성하고자 하는 사회공헌 사업의 목표와 KPIs, 성과평가 및 홍보계획, 예산계획 등이다.
▶ 조직의  사회공헌  비전, 미션 등은 조직의 사업 특성을  고려하여  설정될  필요가  있다. 사업 특성에는 사업운영 방식, 고객 관계 및 형태(B2C, B2B), 제품과 서비스의 본질적 특징 등이 포함될 수 있으며, 조직은 사회공헌을 통해 지역사회에 기여는 물론, 사업적 기여 효과까지 고려할 수 있다.
▶ 조직의 사회공헌 분야/영역은 사회공헌 비전, 미션, 슬로건 등과 연계되어 있거나, 사업적/사회적 필요를 반영하여 설정될 필요가 있다.  조직은 지속적인 모니터링, 성과측정 및 개선을 통해 사회공헌 대표 프로그램의 운영 효과성을 제고할 수 있다. 사회공헌 대표 프로그램의 성과관리를 위해서는 구체적이고 측정 가능한 성과관리 지표(KPIs)를 설정하고, 이에 따른 이행현황을 정기적으로 점검해야 한다. 
▶ 또한, 조직은 사회공헌을 효율적으로 추진할 수 있도록 다음과 같은 실행체계를 갖출 필요가 있다.
 - 사회공헌 전략 및 프로그램의 제/개정에 관한 최고의사결정기구 역할
 - 사회공헌 담당조직의 공식적 업무분장 및 담당조직의 전문성 향상 방안
 - 대외 사회공헌 및 기부 요청을 검토하는 기준/프로세스 운영
 - 사회공헌 프로그램 직접운영 또는 위탁운영 관리 기준
 - 사회공헌에 필요한 기부금 출연 및 집행 기준</t>
  </si>
  <si>
    <t>▶ 조직이 보유하고 있는 정보통신망 및 기타 정보자산 등의 안정성 이슈가 강조되고 있음. 이에 따라, 정보자산 해킹, 네트워크 침입 등의 외부 공격과, 물리적/인적 오류로 인해 발생하는 장애에 대응할 수 있는 체계를 갖추고 있는지 확인 
▶ 정보보호 최고책임자(CISO) 선임, 정보보호 시스템 인증, 모의해킹 등 취약성 분석, 정보보호 공시 이행(의무 또는 자율), 정보보호 시스템 사고에 대비하기 위한 보험가입 여부 등을 점검
※ 종합적인 체계(정보보호 시스템)의 안정성과 신뢰성을 제3자기관이 인증하는 것으로써, ISMS 인증, ISO/IEC 27001 인증이 있음 (※정보보호 제품 인증인 CC인증, GS인증은 제외함)</t>
  </si>
  <si>
    <t>▶ 정보보안 설비/장치에 대한 기술적(암호기술, 접근통제, 백업체제 등), 물리적(출입통제, 시건장치, 장비고도화 등) 수단에는 다양한 형태와 방식이 있기 때문에, 본 항목 정의서에서는 정보보호를 위한 관리적 수단(정보보호 계획의 수립 및 시행)을 중점적으로 다룬다.
 - 정보보호 최고책임자(CISO) : 정보보호 전략 및 정책을 수립, 관련 법제도 준수, 보호관리 활동 수행, 위험에 따른 대책을 도출하고 실행하는 등 정보보안 관련 총괄 책임을 지는 임원이나 관리자급 구성원을 지칭
 - 정보보호 시스템 인증 : 각종 내외부 위협으로부터 주요 정보자산을 보호하기 위해 수립, 관리, 운영하는 종합적인 체계(정보보호 시스템)의 안정성과 신뢰성을 제3자기관이 인증
 - 취약성 분석 : 조직의 정보보호 시스템이 가진 위협을 조사, 평가하고, 해당 위험이 허용가능한 수준인지 아닌지를 판단하여 효과적인 정보보호 대책을 수립하는 활동으로써, DDoS 모의훈련, 모의해킹, 웹로그 침해가능성 분석 등의 취약성 분석 방식이 활용
 - 정보보호 공시 이행 : 조직 이해관계자의 신뢰도 향상, 조직의 정보자산에 대한 정보보호 책임성 강화, 지속적 보안투자 유도를 위한 정보보호 현황을 공시하는 것을 의미
 - 정보보안 사고 보험 가입 : 정보보안 사고가 발생에 대비하기 위해, 조직이 비용 손실을 보전할 수 있을 만큼의 보험에 가입하고 있는지가 중요
▶ 조직은 정보보호 시스템이 올바르게 운용되고 있는지 확인해 볼 수 있다. ; 1)전체 사업장 중 정보보호 시스템을 구축하고 있거나, 제3자 인증을 획득한 비율, 2)정보보호 시스템에 대한 취약성 분석 및 개선 주기, 3)정보보안 중요성에 관한 구성원의 인식 수준</t>
  </si>
  <si>
    <t xml:space="preserve">▶ 조직이 관리하고 있는 고객, 협력사 등 다양한 이해관계자의 개인정보 침해에 대한 법/규제 요건을 명확하게 인식하고, 개인정보 침해 사건이 발생하였을 경우 이에 대한 구제 활동 체계를 갖추고, 활동을 수행하고 있는지 확인
▶ 정보보호법상 형벌, 행정상 처분(금전적, 비금전적)에 대해 가중치를 달리 적용하는 방식으로 ‘개인정보 침해 및 구제’ 현황을 점검 </t>
  </si>
  <si>
    <t>▶ 확정판결된 개인정보 침해 관련 법/규제 위반 건수 및 처벌수위를 기준으로 성과를 점검할 수 있으며, 이 외에도 조직에 심각한 비용 손실을 야기하는 대규모 벌금, 과태료, 과징금이 부과된(ex. 벌금액이 영업이익의 1% 이상인 경우) 개인정보 법/규제 위반 건수를 기준으로 성과를 점검할 수도 있다. 
▶ 조직은 확정판결된 개인정보 법/규제 건수 外 현재 소송 또는 심리가 진행 중인 개인정보 법/규제 위반 건에 대한 검토의견 및 대응계획을 이해관계자에게 투명하게 알릴 필요가 있다. 확정판결되지 않았으나, 조직에 상당한 재무적 영향이나 평판 등에 영향력을 미치는 소송 또는 심리 건수는 이해관계자에게 중요한 정보로써, 현재 진행 중인 소송 또는 심리 건이 발생한 사유, 법적 대응경과, 향후 개선계획, 이에 대한 충당금 설정현황 등의 정보를 공유해야 한다.
▶ 정보공시 창구; ‘전자공시시스템’ 上 사업보고서, 조직별 홈페이지’ 上 지속가능경영보고서</t>
  </si>
  <si>
    <t>▶ 기업과 고객 간 분쟁 발생 시 해결을 위해 조직이 관련 규정과 담당조직을 마련하여 체계적으로 처리하고 그 내용을 기반으로 고객불만을 줄이기 위한 노력을 확인
▶ 조직이 고객불만 발생 시 이에 대해 적절하게 처리할 수 있는 규정 및 조직을 갖추고 있는지, 고객불만 발생을 줄이기 위한 활동을 적극적으로 추진하고 있는지를 점검</t>
  </si>
  <si>
    <t>▶ 고객불만 처리 관련 규정에 따라, 기업의 대표이사 등은 고객불만 처리를 위한 예산과 인력을 할당, 조직 전반에 걸쳐 고객불만 처리의 중요성 전파·확산, 고객불만 처리 프로세스를 기획/설계/실행/보완하는 역할을 수행해야 한다. 또한, 제품 및 서비스의 결함 등의 사유가 확인된 경우, 이를 고객 및 기타 이해관계자에게 진정성있게 전달하는 역할도 수행해야 한다.
▶ 고객불만 처리 담당조직은 고객불만의 접수, 고객에게 불만 처리현황 통보, 고객불만 발생원인 분석, 고객불만 처리 결과보고서 작성, 고객불만 사항 재발방지 대책수립, 불만 제품 및 서비스의 변상 또는 교환에 관한 업무 등을 수행해야 한다.
▶ 또한, 제품 및 서비스를 기획, 설계, 생산, 판매하는 부서, 또는 제품 및 서비스의 품질을 관리하는 부서 등은 불만원인을 조사하고 이를 제품 및 서비스 개선에 반영해야 한다. 
▶ 조직은 제품 및 서비스 결함 등으로 인해, 고객의 물리적, 신체적, 정신적 피해 규모가 확인되는 경우, ‘고객의 환불, 손해배상의 요구에 대한 변상’, ‘사용 불능으로 판명되어 고객의 요구에 의한 교환’, ‘제품검사 기준 이상이나 사용 시 불편함에 대한 수리’ 등의 보상을 해야 한다.</t>
  </si>
  <si>
    <t>▶ 제품 및 서비스의 광고 및 홍보 시 윤리성 측면에서 지켜야 할 규범을 확인 
▶ 제품 및 서비스의 광고 및 홍보 콘텐츠에 대한 시장의 피드백을 수용하고 개선하는 프로세스를 갖추고 있는지 점검</t>
  </si>
  <si>
    <t>▶ 기업의 광고 윤리는 허위 또는 과장으로 소비자를 기만하지 않아야 할 뿐만 아니라, 콘텐츠의 사회적 영향력도 고려해야 한다. 예를 들어 제품의 타깃이 어린이인 경우 어린이의 부족한 인지능력에 호소하는 광고는 윤리적 문제를 일으킬 수 있다. 
▶ 기업은 광고를 기획하면서 연령, 성별, 인종 등 다양한 관점에서 윤리적 판단을 선행해야 한다.
▶ 제재법률: 표시·광고의 공정화에 관한 법률(표시광고법)</t>
  </si>
  <si>
    <t>▶ 환경경영 체계란 환경경영을 효과적으로 추진하기 위해 환경방침 개발, 이행, 달성, 검토 및 유지관리 할 수 있는 조직, 책임, 자원, 절차, 과정 및 성과관리 등을 종합적으로 구축한 것을 의미. 
 1) 조직은 목표 달성과 관련된 제반업무를 관장하는 거버넌스 및 업무분장 체계를 구축해야 한다.  
 2) 목표 달성을 위한 추진과제와 실행계획을 수립해야 한다.  
 3) 목표 달성에 필요한 새로운 기술 및 활동을 발굴하고 투자해야 한다. 
 4) 목표 대비 이행현황을 점검 및 피드백할 수 있는 기능을 도입해야 한다. 
 5) 목표 이행현황을 경영진 및 구성원의 성과지표(KPIs)에 반영해야 한다.</t>
  </si>
  <si>
    <t>▶ 환경경영시스템을 구축 및 실행하고, 성과평가와 보상에 환경적 요소를 고려하는지 여부를 점검
▶ 회계부문의 환경적 요소를 조직 사정에 맞게 고려하여 의사결정과정에 반영하는 시스템 및 환경심사 시스템, 환경교육 시스템 등이 갖추어져 있는지 확인 
▶ 환경경영시스템이 일부 부서나 사업장에 국한되어 구축된 것이 아니라 전사적으로(전 사업장과 전 부서) 일상적 업무에 반영되어 수준 높은 지속가능경영이 이루어지고 있는지 확인</t>
  </si>
  <si>
    <t>▶ 외부로부터 환경경영시스템 규격에 대한 인증(ISO 14001)을 획득하여 성공적으로 실행하고 있음을 입증함으로써 적절한 환경경영시스템이 유지되고 있다는 사실 분석
▶ 사업장의 수는 사업자등록증, 법인등기부등본 등 객관적으로 입증 가능한 근거에 의하여 산정
▶ 웹사이트(IAF-CertSearch.org)를 통해 모든 국가에서 개별적으로 인정된 인증서를 실시간으로 확인할 수 있음.</t>
  </si>
  <si>
    <t>▶ 환경경영 정책 수립 시 사업장의 위치, 제품의 특성 등은 물론 경영자와 임직원의 의견을 충분히 반영하여 공감대가 형성되도록 해야 하며, 단어나 문장은 추상적인 표현보다는 구체적이고 정량적인 문구로 작성하는 것이 합리적임.
▶ 환경경영 목표 및 세부목표 설정 시 고려사항 
 - 목표 및 세부목표는 가능한 정량적 설정, 환경정책(방침)과의 일관성, 법적 요구사항 등, 중대한 환경적 측면을 고려, 기술적/재정적/운영적 측면과 사업상 이해관계자를 고려, 모니터링되고 의사소통되고, 필요한 경우 최신화
▶ 환경경영 추진계획 수립 시 고려사항 
 - 조직 내 관련 기능 및 계층별로 책임 지정, 목표 및 세부목표 달성을 위한 수단 및 일정, 조직의 목적과 에너지 사용규모에 적합, 필요한 자원(인적/물적자원 및 예산)과 결과에 대한 평가방안 등
▶ 환경개선 활동은 탄소중립을 실천하기 위한 공정개선에 대한 시설투자 활동을 의미
  (예시)
   - 에너지 사용을 줄이기 위해 제조공정 개선에 투자 (자동화된 혼합시스템 등 공정설비 자동화 및 최적화, 품질관리 시스템 개선, 보일러 교체 공사&lt;LNG&gt; 등
   - 친환경 재료 및 재활용 산업 부산물을 활용(플라이 에쉬 등)하기 위한 투자 (탄소배출 감소, 폐기물 감소, 에너지 절감, 원가절감 등)
   - 탄산화 양생을 위한 투자 (콘크리트 양생 과정에 이산화탄소를 활용하여 탄소배출 감소와 부가가치 창출 등)</t>
  </si>
  <si>
    <t>▶ 대기 배출물, 폐수, 폐기물, 원료 사용, 에너지, 용수, 생물 다양성 등 조직과 관련된 모든 유형의 환경요인에 대한 인허가 규제사항을 파악하여 인허가를 획득하는지를 점검
▶ 조직에 요구되는 환경 관련 모든 인허가를 획득하고 등록하여 현행상태로 유지하며, 운영 및 보고 요구사항을 준수하고 있는지 점검</t>
  </si>
  <si>
    <t>▶ 조직과 관련된 모든 환경 인허가에 대한 규제 요구사항을 준수함으로써 재무적 또는 명성의 훼손과 같은 직·간접적인 재무 위험을 줄임.
▶ (통합환경허가관리);환경오염시설의 통합관리에 관한 법률, (분야별환경허가관리):대기환경보전법/물환경보전법/악취방지법/폐기물 관리법/화학물질관리법/소음·진동 관리법</t>
  </si>
  <si>
    <t>▶ 전기·전자제품의 재활용을 촉진하기 위하여 유해물질의 사용을 억제하고 재활용이 쉽도록 제조하며, 그 폐기물을 적정하게 재활용하도록 하여 자원을 효율적으로 이용하는 자원순환체계를 구축하고 있는지 점검</t>
  </si>
  <si>
    <t>▶ 환경성보장제도 대상 전기·전자제품은 크기 및 용도에 따라 대형기기, 중형기기, 소형기기, 통신·사무기기로 구분됨(현재 사용량이 많은 49개 품목을 우선 관리하며, 단계적 확대될 것으로 보임).
▶ 제재 법률: 자원의 절약과 재활용촉진에 관한 법률, 폐기물관리법, 전기·전자제품 및 자동차의 자원순환에 관한 법률, 제품의 포장재질·포장방법에 관한 기준 등에 관한 규칙</t>
  </si>
  <si>
    <t>▶ 이윤을 창출하기 위해 재화를 생산하는 과정에서 자연으로부터 가져온 원부자재를 효율적으로 관리하고 있는지 점검
▶ 조직 간 규모 차이(매출액, 생산량 등) 또는 사업 변동(구조조정, 인수합병 등)을 고려하여 상대적 비교 가능성이 높은 ‘원단위’ 개념을 기반으로 원부자재 사용량을 점검</t>
  </si>
  <si>
    <t>▶ 원부자재는 기본적으로 재생 가능  여부에 따라 재생  가능한 원부자재, 재생 불가능한  원부자재로 분류되며, 해당 원부자재의  원천(Source)에 따라 재생/재활용 원부자재, 천연 원부자재로 분류된다.
▶ 대량 생산하는 광업, 제조업, 건설업, 전기/가스/증기업 등으로 한정할 수 있으나, 넓은 범위로 해석한다면 서비스를 운용/제공하는 과정에서 광물, 종이, 플라스틱 등을 사용하는 도매/소매, 운수/창고, 정보통신, 금융/보험, 기타 전문 서비스업으로 확대할 수 있음.
▶ ‘조직별 홈페이지’ 上 지속가능경영보고서, ‘한국환경공단‘&gt;자원순환정보시스템&gt;연도별 전국 폐기물 발생 및 처리현황</t>
  </si>
  <si>
    <t>▶ 에너지 사용량 = ‘직접 사용한 화석연료’ + ‘직접 사용한 재생연료’ + ‘외부 구입 전기, 열 등’ + ‘조직에서 생산한 전기,열(스팀) 등’ - ‘사용하지 않고 외부로 판매한 전기, 열 등’
▶ (고체, 기체, 액체 연료) 에너지 사용량 환산방법 = 연료 사용량 × 총 발열량
▶ (전기) 에너지 사용량 환산방법 = 전력 사용량 × 발열량(소비) 
▶ Scope1 온실가스 배출량 산정방법 = Σ[고정연소, 이동연소, 공정배출, 탈루배출, 폐기물 처리]
▶ Scope2 온실가스 배출량 산정방법 = Σ[구매전기, 구매 열(온수, 스팀 등)]
▶ 온실가스 원단위 = [연간 총 CO2 배출량(톤CO2) / 기준량(제품 생산량 등]
▶ 에너지 원단위 =  [연간 총 에너지 사용량(MJ) / 기준량(제품 생산량 등)]
▶ 환경개선 활동은 탄소중립을 실천하기 위한 공정개선에 대한 시설투자 활동을 의미
  (예시)
   - 에너지 사용을 줄이기 위해 제조공정 개선에 투자 (자동화된 혼합시스템 등 공정설비 자동화 및 최적화, 품질관리 시스템 개선, 보일러 교체 공사&lt;LNG&gt; 등
   - 친환경 재료 및 재활용 산업 부산물을 활용(플라이 에쉬 등)하기 위한 투자 (탄소배출 감소, 폐기물 감소, 에너지 절감, 원가절감 등)
   - 탄산화 양생을 위한 투자 (콘크리트 양생 과정에 이산화탄소를 활용하여 탄소배출 감소와 부가가치 창출 등)</t>
  </si>
  <si>
    <t>▶ 에너지 사용량 = ‘직접 사용한 화석연료’ + ‘직접 사용한 재생연료’ + ‘외부 구입 전기, 열 등’ + ‘생산한 전기, 열(스팀) 등) - ’사용하지 않고 외부로 판매한 전기, 열 등‘
▶ (고체, 기체, 액체 연료) 에너지 사용량 환산방법 = 연료 사용량 × 총 발열량
▶ (전기) 에너지 사용량 환산방법 = 전력사용량 × 발열량(소비)
▶ ‘한국에너지공단 홈페이지‘ 上 산업부문 에너지 사용 및 온실가스 배출량 통계</t>
  </si>
  <si>
    <t>▶ 사업장 내에서 에너지 사용으로 인해 발생하는 온실가스 배출(Scope1 &amp; Scope2)을 감축하고 있는지 점검
▶ 조직 간 규모 차이(매출액, 생산량 등) 또는 사업 변동(구조조정, 인수합병 등)을 고려하여 상대 비교 가능성이 높은 ‘원단위’ 개념을 기반으로 온실가스 배출량을 확인</t>
  </si>
  <si>
    <t>▶ 온실가스 배출량이 산업 내 어떠한 수준에 있는지 점검하는 방식에는 산업평균과 비교하는 방식 外 1) ‘온실가스 배출권의할당 및 거래에관한법률’ 등에 따른 할당량 대비, 2) ‘온실가스·에너지 목표관리제’에 따른 목표값 대비, 3) 조직의 과거 연도 배출량을 기반으로 수립한 목표 대비, 4) 조직이 자체적으로 수립한 목표(SBTi* 등) 대비, 5) 조직이 벤치마킹하는 경쟁조직과 대비하여 비교하는 방식 등이 있음.
▶ Science Based Target Initiative : 산업별 온실가스 감축 목표 설정을 위한 가이드라인을 제공(https://sciencebasedtargets.org/sectors), ‘국가온실가스종합관리 시스템‘ 上 명세서배출량통계 검색
 -제재법률: 온실가스 배출권의 할당 및 거래에 관한 법률</t>
  </si>
  <si>
    <t>▶ 대외공시하는 온실가스 배출량 데이터가 타당성/신뢰성/투명성을 확보하고 있는지 확인
▶ 온실가스 배출량 데이터에 관해 제3자 기관으로부터 검증을 받는 경우, 해당 검증의견이 갖추어야 할 형식적 요건을 점검</t>
  </si>
  <si>
    <t>▶ ｢저탄소  녹색성장  기본법｣에  따라  국가  온실가스  감축  목표(2030년의  국가  온실가스  총배출량을  2018년의  온실가스  총배출량의 40%만큼 감축)를 달성할 수 있도록 일정 수준 이상의 온실가스를 배출하고 에너지를 소비하는 업체 및 사업장은 관리업체로 지정되며, 해당 기업은 온실가스 감축목표, 에너지 절약목표를 설정하고 관리할 의무가 있음.
▶ 2021년 7월 2일 관리업체 고시 기준 온실가스·에너지 목표관리 대상은 총 350개로 관장기관별로 국토교통부 93개, 산업통상자원부 201개, 농림축산식품부 26개, 해양수산부 8개, 환경부 22개임.
▶ 제재법률: 기후위기 대응을 위한 탄소중립·녹색성장 기본법</t>
  </si>
  <si>
    <t>▶ 제품에 포함되는 유해물질을 파악하여, 기술문서, 관리절차와 관리기준지침을 수립하고 유해물질 농도를 점검하여 규제치를 관리하고 있는지를 확인
▶ 공정, 부품 등에 포함된 RoHS 등을 모니터링, 측정, 분석 및 평가하고 있는지 점검</t>
  </si>
  <si>
    <t>▶ 모든 전자제품은 지침에 맞도록 RoHS 인증을 받아야 함. RoHS 인증의 유효기간은 3년이며, 3년마다 갱신해야 함.
▶ 특정유해물질(납(Lead): 0.1%, 카드뮴(Cadmium): 0.01%, 6가 크롬(Chromium): 0.1%, 폴리브롬화 비페닐(PBBS): 0.1%, 벤질부틸프탈레이트(BBP): 0.1%, 디소부틸프탈레이트(DIBP): 0.1%, 디부틸프탈레이트(DBP): 0.1%, 폴리브롬화 디페닐 에테르(PBDES): 0.1%, 디에틸헥실프탈레이트(DEHP): 0.1%)
▶ 제재법률: 유해화학물질 관리법, 화학물질관리법</t>
  </si>
  <si>
    <t>▶ 사업장 내에서 사용하는 화학물질을 관리하기 위한 관리절차 및 기준을 수립하고 화학물질종합정보시스템에 따라 관리하고 있는지 점검 
▶ 사용하는 화학물질을 &lt;화학물질관리법&gt;에 따라 관리하고 있는지 점검</t>
  </si>
  <si>
    <t>▶ 화학물질관리를 통해 화학물질통계조사, 화학물질배출량조사, 화학물질배출저감계획, 화학물질관리대장 등을 작성해해야하며 화학물질종합정보시스템에 이를 등록관리 함.
▶ 화학물질  통계조사의  대상은  화학물질을  제조하거나  저장, 사용, 수출·수입하는  사업장으로  2년마다  화학물질의  취급과  관련된 취급현황, 취급시설 등에 관한 통계조사를 실시하도록 되어있음.
 - 유해성이 높은 화학물질을 연간 일정량 이상 배출하는 사업장은 5년마다 화학물질 배출저감계획서를 작성·제출
 - 화학물질관리대장에는 화학물질(제조, 수입, 사용, 판매) 관리대장, 화학물질 보관·저장 관리대장, 화학물질 운반 관리대장, 외부인 출입 관리대장 등임.
 제재법률: 유해화학물질 관리법, 화학물질관리법</t>
  </si>
  <si>
    <t>▶ 사업장 내에서 사업 및 영업 활동(ex. 연구개발, 제품 생산/가공/포장 등 포함, 소비자가 사용 이후 폐기한 폐제품은 제외)에 따라 발생하는 폐기물 저감 여부 확인
▶ 조직 간 규모 차이(매출액, 생산량 등) 또는 각 조직의 사업 변동(구조조정, 인수합병 등)을 고려하여 상대 비교 가능성이 높은 ‘원단위’ 개념을 기반으로 폐기물 배출량을 점검</t>
  </si>
  <si>
    <t>▶ 조직이 배출하는 폐기물의 종류와 배출량은 ‘환경부-폐기물적법처리시스템(Allbaro)‘, ’환경부-환경정보 공개시스템‘에서 확인 가능
▶ 정보공시창구: ‘조직별 홈페이지’ 上 지속가능경영보고서, ‘한국환경공단‘&gt;자원순환정보시스템&gt;연도별 전국 폐기물 발생 및 처리현황
▶ 제재법률: 폐기물관리법</t>
  </si>
  <si>
    <t>▶ 배출시설에서 발생하는 대기오염물질 및 소음에 대한 방지시설을 설치, 운영, 관리하고, 소음의 감소와 대기환경 개선을 위해 노력하고 있는지 확인
▶ &lt;대기환경보전법&gt; 상의 오염물질과 &lt;소음·진동관리법&gt; 상의 소음진동에 대한 관리체계를 갖추고 이를 체계적이고 지속적으로 관리하고 있는지 단계별로 점검</t>
  </si>
  <si>
    <t>▶ 환경부 ‘사업장 대기오염물질 총량관리제도(질소산화물(NOx), 황산화물(SOx), 먼지(TSP) 관리)’를 통해 사업장에 연도별로 배출허용총량을 할당&lt;준수 사업장은 잔여 할당량을 판매 가능, 초과 사업장는 초과징금 부과).
▶ 사업장 소속 법률(｢대기환경보전법｣), 지방단체장 등이 정한 ‘법적허용기준’을 참고하여 대기오염물질 저감 성과를 점검할 수 있음.
▶ ‘조직별 홈페이지’ 上 지속가능경영보고서, ‘한국환경공단-에어코리아’ 上 실시간 자료조회 정보공시 창구를 통해 대기오염물질 농도를 확인할 수 있음.
▶ 소음발생 사업장은 건설공사장, 식음료제조(자동포장), 기계공작(단조, 금속절단, 분쇄, 프레스, 연삭작업), 성형(사출, 압출), 목재가공, 석재가공, 발전소 등등
▶ 제재법률: 소음·진동관리법, 대기환경보전법</t>
  </si>
  <si>
    <t>▶ 사업장 내에서 발생하는 대기오염물질을 지속적으로 저감하는 등 대기환경 개선을 위해 노력하고 있는지 확인
▶ ｢대기환경보전법｣ 上 64개 대기오염물질 중 대다수를 차지하는 질소산화물(NOx), 황산화물(SOx), 미세먼지(PM2.5) 배출농도를 기간별로 비교하는 방식으로 점검</t>
  </si>
  <si>
    <t>▶ 대기오염물질&lt;질소산화물(NOx),황산화물(SOx),먼지(TSP)&gt; 배출농도 및 가스유량은 환경부장관이 정한 환경오염공정시험기준 등에 따라 측정
▶ ‘법적허용기준’을 참고하여 대기오염물질 저감 성과를 점검할 수 있으며, 방지시설 설치 면제사업장에 대해서는 성과 점검을 하지 않을 수 있음. 
▶ 산업단지 대기오염물질 농도 확인&lt;‘조직별 홈페이지’ 上 지속가능경영보고서, ‘한국환경공단-에어코리아’ 上 실시간 자료조회
▶ 제재법률: 환경분야 시험·검사 등에 관한 법률, 대기환경보전법, 대기관리권역의 대기환경개선에 관한 특별법, 잔류성오염물질 관리법</t>
  </si>
  <si>
    <t>▶ 용수사용량을 관리하여 취수원을 보호하고 수자원 고갈에 대비하고 있는지 확인
▶ 사업과정에서 발생한 폐수의 감소와 재활용을 관리하여 수자원 보호 및 물순환체계 개선을 위하여 노력하는지 확인
▶ 용수 및 폐수 관리체계와 용수사용량 및 폐수재활용률의 상대적 비교가 용이한 원단위를 점검</t>
  </si>
  <si>
    <t>▶ 수자원 관리, 용수 사용 및 방출, 오염원 및 오염경로를 통제하는 물 관리프로세스를 실행해야 함. 모든 폐수의 배출 또는 폐기 전지역 수원에 악영향을 끼치는지 확인하기 위해 잠재적인 오염원을 파악 및 관리해야 함.
▶ 정보공시 창구를 통해 용수 정보를 확인 : 조직별 홈페이지 上 지속가능경영보고서, ‘한국에너지공단 물정보포털(My Water)’ 上 GIS 수자원 
▶ 물의 효율적인 사용을 위한 목표관리 등 적절한 절감계획을 수립 및 실행하는지 확인
▶ 비상사태에 대비 및 대응하기 위한 절차를 수립하여 담당자에게 필요한 교육을 실시하고, 폐수의 감소,재활용 목표를 설정 및 관리
▶ 제재법률: 물의 재이용 촉진 및 지원에 관한 법률</t>
  </si>
  <si>
    <t>▶ 용수를 공급받는 취수원을 보호하고 있는지, 또는 사업장이 위치한 지역의 수자원 고갈 리스크에 대비하고 있는지를 간접적으로 점검할 수 있는 항목임.
▶ 사용하는 용수총량(신규 취수량, 내부 재사용량)을 효율적으로 관리하고 있는지 확인
▶ 규모 차이(매출액, 생산량 등) 또는 사업 변동(구조조정, 인수합병 등)을 고려하여 상대적 비교 가능성이 높은 ‘원단위’ 개념을 기반으로 용수사용량을 점검</t>
  </si>
  <si>
    <t>▶ UN의 환경경제 통합계정(SEEA, 1993)에서 정한 ‘용수 사용량’
  : 용수 사용량=환경에서 유입한 취수량 + 조직 내 재사용량 + 다른 조직에서 전달받은 폐수량
▶ 취수에 해당하는 경우 : 공업용수 外 표층수, 지하수, 토양수, 강우포집, 해양취수
▶ 정보공시 창구: ‘조직별 홈페이지’ 上 지속가능경영보고서, ‘한국에너지공단 물정보포털(My Water)’ 上 GIS 수자원
▶ 제재법률: 물관리기본법</t>
  </si>
  <si>
    <t>▶ 사업장 내에서 최종 발생하는 수질오염물질을 저감하는 등 수자원 보호를 위한 노력을 이행하고 있는지 확인
▶ ｢물환경보전법｣ 上 수질오염물질을 대표하는 생물화학적 산소요구량(BOD), 화학적 산소요구량(COD), 부유물질량(SS)의 배출농도를 기간별 비교하는 방식으로 점검</t>
  </si>
  <si>
    <t>▶ 수질오염물질인  생물화학적  산소요구량(BOD), 화학적  산소요구량(COD), 부유물질량(SS)에 대한 ‘수질오염물질의 배출허용기준‘ 및 '환경오염공정시험기준'을 참고하여 배출농도, 저감 성과 측정 점검
▶ 수질오염물질 배출농도를 기준으로 성과를 점검할 수도 있으나, ‘수질오염총량제도’ 대비성과 점검도 가능
▶ 정보공시 창구: ‘조직별 홈페이지’ 上  지속가능경영보고서, ‘환경부-물환경정보시스템’ 上 수질측정망
▶ 제재법률: 물환경보존법, 환경분야 시험·검사 등에 관한 법률/환경오염공정시험기준</t>
  </si>
  <si>
    <t>▶ 정보 수요자의 접근성을 고려한 ESG 정보공시 방식을 정립하고 있는지 점검
▶ 온/오프라인 채널 운영 및 외부 확산/전파 등 정보 접근성 향상을 위한 노력을 확인</t>
  </si>
  <si>
    <t xml:space="preserve">▶ 정기적으로 특정한 정보공시 창구(홈페이지, 사업보고서, 지속가능경영보고서, 기타 간행물 등)에 ESG 관련 정보를 종합적으로 수록하고 있으며, 정보공시 여부를 대내외에 알리는 행위를 한 경우 ESG 정보공시를 하였다고 정의 </t>
  </si>
  <si>
    <t>▶ 정보 수요자의 의사결정 및 가치판단에 필요한 ESG 정보를 적시에 제공하고 있는지 점검
▶ ESG 데이터 취합/분석/마감 기간을 고려하여 1년 단위로 ESG 정보공시 주기를 설정하고 있는지 확인</t>
  </si>
  <si>
    <t>▶ ESG 정보를 효과적으로 활용하기 위해서는 ESG 정보를 주기적으로 공시하는 것이 중요함.
▶ ESG 정보공시 주기를 자율적으로 정할 수 있다.  규제 및 표준을 제정하는 기관은 공시 주기를 1년 단위로 제시</t>
  </si>
  <si>
    <t>▶ ESG 활동 및 성과를 충분히 대표할 수 있는 정보가 공시되고 있는지 점검
▶ 영향력과 통제력이 미치는 사업장(자회사 포함)의 ESG 정보가 최대한 공시되고 있는지 확인</t>
  </si>
  <si>
    <t>▶ ‘영향력’과 ‘통제력’이 행사되는 범위에서 발생하는 환경,사회,지배구조 관련 정보 공시 필요(예; US GAAP, IFRS회계지침에는 20% 이상 지분을 보유한 조직을 상당한 영향력이 행사되는 조직으로 간주)
▶ 본 ‘ESG 정보공시 범위’ 항목 정의서에서 제시하는 ESG정보공시 최대범위는 1)직접 소유 및 관리 사업장, 2)지분율 상 상당한 영향력을 행사하는 조직(자회사 등), 3)기타 운영구조 상 상당한 통제력을 행사하는 조직(연결법인 등) 등으로 함.</t>
  </si>
  <si>
    <t>▶ 대외 공시하는 ESG 정보가 타당성/신뢰성/투명성을 확보하고 있는지 확인
▶ 대외 공시하는 정보에 관해 제3자 기관으로부터 검증을 받는 경우 해당 검증의견이 갖추어야 할 형식적 요건을 점검</t>
  </si>
  <si>
    <t>▶ ESG 정보공시 지표 및 기준을 자율적으로 선택할 수 있으며, ESG 정보가 갖추어야 할 신뢰성을 강제할 수 있는 법적/제도적 장치도 마련되어 있지 않아 ESG 정보 검증으로 공시하는 ESG 정보의 신뢰성을 확보하는 수단으로 인정받고 있음.
▶ 제3자 검증기관은 합리적이고 신뢰할 수 있는 방식으로 검증을 수행해야 하며, 검증을 받는 조직도 글로벌 검증표준 등에 부합하여 ESG 정보가 검증되었는지 점검할 필요가 있음.</t>
  </si>
  <si>
    <t>홈페이지, 지속가능경영보고서, 사업보고서, 기타 간행물 등에 ESG 정보가 종합적으로 수록되어 있는지, ESG 정보공시 여부를 대외에 알리는지 측정
[데이터 원천] 홈페이지, 지속가능경영보고서, 사업보고서, 기타 간행물, 전자공시시스템 上 ‘자율공시’
[데이터 기간] 직전 회계연도 기준</t>
  </si>
  <si>
    <t>ESG 정보공시 일자 또는 지속가능경영보고서 상 ‘발간 주기’를 확인하여 조직이 1년 단위로 ESG 정보를 공시하고 있는지 측정
[데이터 원천] ESG 공시 일자, 지속가능경영보고서 발간 주기
[데이터 기간] 최근 5개년 회계연도</t>
  </si>
  <si>
    <t>ESG 정보공시에 필요한 데이터를 취합하는 사업장 등의 범위를 비율(%)로 계산(매출액, 직원 수, 생산량 등을 모수로 활용)
[데이터 원천] 홈페이지, 지속가능경영보고서, 사업보고서, 전자공시시스템 上 ‘자율공시’
[데이터 기간] 직전 회계연도 기준
[데이터 범위] 사업적 영향력과 통제력을 행사하는 사업장 및 기타 연결실체
[데이터 산식] ESG 정보공시에 포함된 사업장 등(매출액 등)/전체 조직(매출액 등)</t>
  </si>
  <si>
    <t>ESG 정보 검증의견서가 갖추어야 할 요건인 ‘검증기관의 적격성’, ‘검증기관과의 독립성’, ‘검증방법론의 합리성’, ‘검증수준의 명확성’, ‘검증지표의 구체성’이 충족되고 있는지 측정
[데이터 원천] ESG 정보 검증의견서, 지속가능경영보고서 검증의견서
[데이터 기간] 직전 회계연도 기준</t>
  </si>
  <si>
    <t>환경경영을 체계적으로 추진하기 위해 ‘전사 거버넌스’, ‘전사 전담조직’, ‘자원 및 역량’, ‘이행현황 점검시스템’, ‘구성원 성과평가 지표‘를 구축하였는지 측정
[데이터 원천] 환경경영시스템, 환경경영 정책, 환경경영 가이던스
[데이터 기간] 직전 회계연도 기준</t>
  </si>
  <si>
    <t>국내외 제3자 인증기관(IAF에서 인정)으로부터 환경경영시스템 인증을 획득하였는지 확인하며, 인증서의 인증유효기간이 적합하고 해외를 포함하여 다수의 사업장을 보유한 경우에는 사업장별 개별 인증서 또는 통합 인증서로 확인이 가능한지 측정
[데이터 원천] 사업장의 환경경영시스템(ISO 14001) 인증서
[데이터 산식] 인증비율=시스템 인증보유사업장 수 / 전체 사업장 수</t>
  </si>
  <si>
    <t>환경경영을 위해 중장기 환경정책에 따른 실천적 목표와 세부적인 계획을 제시하고 있으며, 주기적으로 성과를 모니터링하는지를 측정 
or 공정개선 성과를 측정
[데이터 원천] 환경경영시스템, 중장기 환경정책, 연간 환경정책 관련 계획 및 보고서 
[데이터 기간] 직전 회계연도 기준</t>
  </si>
  <si>
    <t xml:space="preserve">환경 관련 모든 인허가를 처리할 수 있는 절차를 보유하고 있는지 확인하고, 환경시설에 대한 인허가 획득과 운영, 모니터링 상태를 측정
[데이터 원천] 환경영향평가 실적, 환경인허가 처리근거 및 배출량 모니터링 실적
[데이터 기간] 직전 회계연도 기준
[데이터 범위] 국내외 사업장 및 기타 연결 실체 </t>
  </si>
  <si>
    <t>폐제품(폐기물)의 회수 절차를 거쳐 조직 내/외부에서 2차 자원으로 재활용하고 있는지 그리고 재활용률을 높이기 위해 재질, 구조 등 제품설계를 개선, 유해물질 사용을 억제, 의무사항을 준수하고 있는지 점검
[데이터 원천] 폐제품(폐기물) 대상 List, 재활용의무이행계획서, 재활용의무이행결과보고서, 유해물질 검증보고서, 제품설계 개선실적 
[데이터 기간] 직전 회계연도 기준
[데이터 범위] 국내 사업장</t>
  </si>
  <si>
    <t>지난 5개년 간 조직의 원단위 원부자재 사용량이 감소 추세에 있는지 측정
[데이터 원천] 지속가능경영보고서, 한국환경공단‘&gt;자원순환정보시스템&gt;연도별 전국 폐기물 발생 및 처리 현황
[데이터 범위] 국내외 사업장 및 기타 연결실체
[데이터 산식] 총 원단위 원부자재 사용량 = 총 원부자재 사용량(재생 불가능한, 재생 가능한, 재생/재활용) /원단위 활용 분모 (매출액 등)</t>
  </si>
  <si>
    <t xml:space="preserve"> 최근 2개년 원단위 에너지 사용량이 절감 추세에 있는지와 최근 2개년의 원단위 온실가스 배출량(Scope1 &amp; Scope2)이 감축 추세에 있는지 측정
[데이터 원천] 최근 2개년의 월별, 연차별 에너지 사용량 및 온실가스 발생량 원단위 관리 D/B, 온실가스 인벤토리, 월간보고서(매출액, 생산량, 종업원 수 포함)
[데이터 기간] 최근 2개 회계연도 
[데이터 산식] : 에너지 절감률=(당해 연도 에너지 원단위  전년도 에너지 원단위)÷당해 연도 에너지 원단위 x 100, 온실가스 감축률=(당해 연도 온실가스 원단위  전년도 온실가스 원단위)÷당해 연도 온실가스 원단위 x 100</t>
  </si>
  <si>
    <t>지난 5개년 간 원단위 에너지 사용량이 절감 추세에 있는지 측정
[데이터 원천] 사업보고서, ‘조직별 홈페이지’, 지속가능경영보고서, ‘한국에너지공단 홈페이지‘ 上 산업부문 에너지 사용 및 온실가스 배출량 통계
[데이터 범위] 국내외 사업장 및 기타 연결실체
[데이터 산식] 원단위 에너지 사용량 = 총 에너지 사용량 / 원단위 활용 분모</t>
  </si>
  <si>
    <t>지난 5개년 간 원단위 온실가스 배출량(Scope1 &amp; Scope2)이 감축 추세에 있는지 측정
[데이터 원천] 사업보고서, ‘조직별 홈페이지’, 지속가능경영보고서, ‘국가온실가스종합관리 시스템‘ 上 명세서배출량통계
[데이터 범위] 국내외 사업장 및 기타 연결실체
[데이터 산식] 원단위 온실가스 배출량 = 총 온실가스 배출량 / 원단위 활용 분모</t>
  </si>
  <si>
    <t>온실가스 배출량 데이터 검증의견서가 갖추어야 할 ‘검증기관의 적격성’, ‘검증기관과의 독립성’, ‘검증방법론의 합리성’, 
‘검증수준의 명확성’, ‘검증지표의 구체성’ 요건이 충족되고 있는지 측정
[데이터 원천] 온실가스 배출량 검증의견서
[데이터 기간] 직전 회계연도 기준</t>
  </si>
  <si>
    <t>유해물질 관리절차를 유지하고 최종제품에 대한 관련 인증을 취득·관리하는지 점검
[데이터 원천] (RoHS) 제품 성적서, 부품성적서, 기술문서, 관리계획서/QC공정관리도
[데이터 기간] 직전 회계연도 기준
[데이터 범위] 국내외 사업장에서 생산되는 제품, 공정, 부품 및 연결 실체</t>
  </si>
  <si>
    <t>화학물질 관리 프로세스에 따라 관리 및 개선을 위하여 노력하고 있는지 점검 
[데이터 원천] 화학물질 통계조사, 화학물질 배출량조사서, 화학물질관리대장
[데이터 기간] 직전 회계연도 기준
[데이터 범위] 국내외 사업장</t>
  </si>
  <si>
    <t>지난 5개년 간 원단위 폐기물 배출량이 저감 추세에 있는지 측정
[데이터 원천] ‘조직별 홈페이지’, 지속가능경영보고서, ‘한국환경공단‘&gt;자원순환정보시스템&gt;연도별 전국 폐기물 발생 및 처리현황
[데이터 범위] 국내외 사업장 및 기타 연결실체
[데이터 산식] 원단위 폐기물 배출량 = 총 폐기물 배출량 / 원단위 활용 분모</t>
  </si>
  <si>
    <t>최근 1년 대기오염물질 및 소음진동을 적절하게 관리하고 저감 활동을 수행하는지를 점검
[데이터 원천] 인허가 서류, 작업환경측정결과보고서, 자가측정 결과
[데이터 기간] 직전 회계연도 기준
[데이터 범위] 국내외 사업장</t>
  </si>
  <si>
    <t xml:space="preserve">지난 5개년 질소산화물, 황산화물, 미세먼지 평균 배출농도가 저감 추세에 있는지 측정
[데이터 원천] ‘조직별 홈페이지’ 上 지속가능경영보고서, ‘한국환경공단에어코리아’ 上 실시간 자료조회
[데이터 범위] 국내외 사업장 및 기타 연결실체
[데이터 산식] 대기오염물질 배출 = 질소산화물, 황산화물, 미세먼지의 배출농도(PPM, mg/㎥)
</t>
  </si>
  <si>
    <t>최근 1년 용수 및 폐수를 적절하게 관리하고 저감 활동을 수행하는지를 점검
[데이터 원천] 조직별 홈페이지’ 上 지속가능경영보고서, 기업실적보고서
[데이터 기간] 직전 회계연도 기준
[데이터 범위] 국내외 사업장</t>
  </si>
  <si>
    <t xml:space="preserve"> 지난 5개년 간 원단위 용수 사용량이 절감 추세에 있는지 측정
[데이터 원천] ‘조직별 홈페이지’ 上 지속가능경영보고서, ‘한국에너지공단 물정보포털(My Water)‘ 上 GIS 수자원
[데이터 범위] 국내외 사업장 및 기타 연결실체
[데이터 산식] 원단위 용수 사용량 = 총 용수 사용량 / 원단위 활용 분모</t>
  </si>
  <si>
    <t>지난 5개년 간 최종 배출한 폐수 내 생물화학적 산소요구량, 화학적 산소요구량, 부유물질량의 평균 배출농도가 저감 추세에 있는지 측정
[데이터 원천] ‘조직별 홈페이지’ 上 지속가능경영보고서, ‘환경부물환경정보시스템’ 上 수질측정망
[데이터 범위] 국내외 사업장 및 기타 연결실체
[데이터 산식] 수질오염물질 배출 = 생물화학적 산소요구량, 화학적 산소요구량, 부유물질량의 배출농도(PPM, mg/l)</t>
  </si>
  <si>
    <t>국내외 모든 사업장을 기준으로 정규직 비율을 확인
[데이터 원천] ‘전자공시시스템’ 上 사업보고서, 조직별 홈페이지’ 上 지속가능경영보고서
[데이터 기간] 최근 5개 회계연도
[데이터 범위] 국내 및 해외 사업장
[데이터 산식] 정규직 비율=(해당연도 말 기준 총근로자 수–한시적 근로자 또는 기간제 근로자–단시간 근로자–파견·용역·호출 등의 형태로 종사하는 근로자) / 해당연도 말 기준 총근로자 수</t>
  </si>
  <si>
    <t>노동조합 가입, 조직 및 단체협약 체결, 체결된 단체협약의 성실한 이행 등을 측정하고, 노사협의회의 설치 및 관리 여부와 정기회의 개최 등 실질적인 운영 수준 등을 측정
[활용 데이터] 노동조합 가입·설립, 단체교섭 및 단체협약 체결, 단체협약 위반 여부, 노사협의회 설치 및 정기회의 개최, 노사협의회 의결(합의) 여부 등
[데이터 기간] 최근 3개 회계연도(단, 노동조합 가입·설립 또는 노사협의회 설치 시점이 3개 회계연도 이내인 경우에는 그 기간) 
[데이터 범위] 국내 사업장</t>
  </si>
  <si>
    <t>“임금 및 단체협약 등에 관한 합의서”, 노동조합 및 노동관계조정법, 조직의 내부규정을 점검
[데이터 원천] “임금 및 단체협약 등에 관한 합의서”, 조직의 내부규정
[데이터 기간] 직전 회계연도 기준
[데이터 범위] 국내 사업장</t>
  </si>
  <si>
    <t>모든 입사자와 근로계약서를 작성하고 근로계약서 세부조항을 통해 강제근로금지 규정을 설명하고 있는지 확인
[데이터 원천] 채용서류, 근로계약서, 취업규칙, 출입통제 상황
[데이터 기간] 직전 회계연도 기준
[데이터 범위] 국내 사업장</t>
  </si>
  <si>
    <t>서류를 통해 근로자의 나이를 확인한 후에 고용조건, 근로조건 및 신분증명서 확인
[데이터 원천] 근로계약서, 사진이 부착된 신분증, 근로자명부, 의료파일, 작업시간 기록
[데이터 기간] 직전 회계연도 기준
[데이터 범위] 회사가 직·간접적(파견/용역/도급/위탁 등을 포함)으로 고용한 모든 근로자</t>
  </si>
  <si>
    <t>근로 관련 서류를 통해 근로자의 근로시간이 법률에서 정한 최대시간을 초과하지 않는지 확인
[데이터 원천] 근로계약서, 작업시간 기록, 취업규정, 연장근로 계획서 등
[데이터 기간] 직전 회계연도 기준
[데이터 범위] 국내사업장</t>
  </si>
  <si>
    <t>회사가 근로자에게 지급하는 임금과 관련된 일체의 기록을 점검
[데이터 원천] 표준근로계약서, 임금지급확인서, 임금지급 확인시스템 
[데이터 기간] 직전 회계연도 기준
[데이터 범위] 국내사업장 및 해외사업장</t>
  </si>
  <si>
    <t>신고, 심사 또는 협의, 고충 해소의 전 과정을 포함한 고충처리 절차가 있는지 점검
[데이터 원천] 고충처리접수신고서, 해당사건 조사결과보고서
[데이터 기간] 직전 회계연도 기준
[데이터 범위] 국내 사업장 및 해외사업장</t>
  </si>
  <si>
    <t xml:space="preserve">전체 구성원 중 여성 비율과 미등기임원 중 여성 비율의 차이를 측정
[데이터 원천] ‘전자공시시스템’ 上 사업보고서, 조직별 홈페이지’ 上 지속가능경영보고서
[데이터 기간] 직전 회계연도 기준
[데이터 범위] 국내 및 해외 사업장
[데이터 산식] 여성 구성원 비율=직전 회계연도 말 여성 구성원 수(전체, 미등기임원) / 직전 회계연도 말 총구성원 수(전체, 미등기임원)
</t>
  </si>
  <si>
    <t xml:space="preserve">1인 평균 급여액 대비 여성(또는 남성) 1인 평균 급여액 차이를 측정(※ 남/여 구성원 중 평균 급여액 이하의 급여를 받는 집단을 기준으로 함)
[데이터 원천] ‘전자공시시스템’ 上 사업보고서, 조직별 홈페이지’ 上 지속가능경영보고서
[데이터 기간] 직전 회계연도
[데이터 범위] 국내 및 해외 사업장
[데이터 산식] 남성대비 여성임금 비율 = 직전 회계연도 </t>
  </si>
  <si>
    <t>안전보건관리체계를 체계적으로 구축하고 이행하기 위한 지표로 ①경영자 리더십, ②근로자 참여, ③위험요인 파악 및 제거·대체·통제, ④비상조치 계획의 수립, ⑤평가 및 개선 여부를 측정
[데이터 원천] 안전보건경영시스템, 안전보건 정책, 안전보건 관리 규정
[데이터 기간] 직전 회계연도 기준</t>
  </si>
  <si>
    <t xml:space="preserve">국내외 제3자 인증기관으로부터 안전보건경영시스템 인증을 획득하였는지 확인하며, 인증서의 인증유효기간은 적합한지, 해외를 포함하여 다수의 사업장을 보유한 경우에는 사업장별 개별 인증서 또는 통합 인증서로 확인이 가능한지 측정
[데이터 원천] 사업장의 안전보건경영시스템(ISO 45001) 인증서
[데이터 기간] 직전 회계연도 기준
[데이터 범위] 국내 및 해외 사업장
[데이터 산식] 인증비율 = (인증보유 사업장의 수 / 전체 사업장 수)*100 </t>
  </si>
  <si>
    <t xml:space="preserve"> 안전보건을 위한 모든 필수 인허가증, 검사 보고서를 발급받아 구비하고 있으며, 허가증을 항상 최신 상태로 관리하는지 여부를 측정
[데이터 원천] 안전보건 인허가 항목, 인허가 자료, 인허가증, 인허가 관리 상태
[데이터 기간] 직전 회계연도 기준</t>
  </si>
  <si>
    <t>조직 내 유해인자 노출 수준을 평가 후 시설 및 설비를 개선하고자 노력하고 이에 대한 결과를 전파하며 체계적으로 관리하는지 측정
[데이터 원천] 작업환경 측정 보고서
[데이터 기간] 직전 회계연도 기준</t>
  </si>
  <si>
    <t>조직의 유해·위험요인 실태를 파악하고 이를 평가하여 위험 감소대책을 수립·실행토록 하는 위험성 평가가 항상 최신 상태로 관리되고 있는지 측정
[데이터 원천] 위험성 평가 결과
[데이터 기간]
[데이터 범위] 해당되는 전 사업장 및 관련 활동</t>
  </si>
  <si>
    <t>지난 5개년 간 산업재해율이 저감 추세에 있는지 측정
[데이터 원천] ‘전자공시시스템’ 上 사업보고서, ‘홈페이지’ 上 지속가능경영보고서, ‘고용노동부 홈페이지‘ 上 산업재해 현황분석
[데이터 기간] 최근 5개 회계연도 기준
[데이터 범위] 국내 및 해외 사업장
[데이터 산식] 산업재해율 = (재해자 수 / 연 평균 근로자 수) * 100</t>
  </si>
  <si>
    <t>조직의 비상상황 대응체계가 체계적으로 운영·관리되고 있는지 측정
[데이터 원천] 재해경감활동계획, 재난안전관리규정, 안전보건관리규정, 소방계획서
[데이터 기간] 직전 회계연도 기준
[데이터 범위] 국내사업장</t>
  </si>
  <si>
    <t>소방안전설비의 최신화 및 설비의 성능·기능 유지를 위한 조직의 노력 수준을 측정
[데이터 원천] 소방완공검사 필증, 소방설비 관련 도면, 소방계획서, 소방설비 점검 (종합정밀·작동기능점검, 자체점검) 결과보고서
[데이터 기간] 직전 회계연도 기준
[데이터 범위] 국내사업장</t>
  </si>
  <si>
    <t>사업장 내 비상출구의 적정성 및 안전성을 측정
[데이터 원천] 건축 및 소방설비 도면, 소방계획서, 소방설비 점검(종합정밀·작동기능 점검) 결과보고서, 방화문 시험성적서
[데이터 기간] 직전 회계연도 기준
[데이터 범위] 국내사업장</t>
  </si>
  <si>
    <t>기숙사 및 식당 등의 청결한 보건·위생상태 확보, 개선 활동 등에 관한 조직의 노력 수준을 측정
[데이터 원천] 관련 도면, 보건·위생관리 규정 및 점검표, 관련 면허증 
[데이터 기간] 직전 회계연도 기준
[데이터 범위] 국내사업</t>
  </si>
  <si>
    <t>안전표시, 안전작업 지시, 근로자 대상 안전보건교육 등이 포함된 안전보건 의사소통에 관한 규정과 절차가 수립 및 실행되는지를 측정
[데이터 원천] 안전보건 매뉴얼, 의사소통 절차서, 교육훈련 절차서
[데이터 기간] 직전 회계연도 기준
[데이터 범위] 사업장</t>
  </si>
  <si>
    <t>전략적이고 체계적으로 사회공헌을 추진하려는 조직의 노력 수준을 측정
[데이터 원천] 사회공헌 전략, 사회공헌 분야/영역, 사회공헌 성과지표
[데이터 기간] 직전 회계연도 기준
[데이터 범위] 국내 및 해외 사업장</t>
  </si>
  <si>
    <t>정보통신망 및 기타 정보자산 등을 체계적으로 관리하려는 조직의 노력 수준을 측정
[데이터 원천] 정보보호 시스템 관리규정, 정보보호 추진 계획 및 결과, 정보보호 공시 내역
[데이터 기간] 직전 회계연도</t>
  </si>
  <si>
    <t>조직의 지난 5개년 간 개인정보 보호 관련 법/규제 위반 건수에 대해 처벌수위별 감점 기준을 달리 적용하며, 이를 종합한 감점이 몇 점인지 확인하는 방법으로 측정
[데이터 원천] ‘전자공시시스템’ 上 사업보고서, 조직별 홈페이지’ 上 지속가능경영보고서
[데이터 기간] 최근 5개 회계연도
[데이터 범위] 국내 및 해외 사업장
[데이터 산식] 총 개인정보 보호 관련 법/규제 위반 감점 (=∑(개인정보 법/규제 위반 건 * 처벌수위별 감점 기준)</t>
  </si>
  <si>
    <t>고객이 불만을 제기했을 경우, 이를 적절한 형태로 접수하고 처리하는 규정 및 체계를 갖추고 있는지, 이후 관리를 적절하게 진행하고 있는지 여부를 측정
[데이터 원천] 고객불만 처리 관련 규정, 조직의 유무, 자료 및 지표 관리 현황(사업보고서, 내부 규정, 소비자중심경영 공적 기술서 등)
[데이터 기간] 최근 회계연도</t>
  </si>
  <si>
    <t>▶ 노동자가 원하지 않는 의무적 초과노동을 강요하지 않는지, 상호 간 정확하게 합의한 근로조건을 계약사항에 반영하여 근로를 실시하고 있는지를 점검
▶ 특정 조건, 상황의 노동자에게 근로와 관련된 불리한 조건을 강요하지 않는지 확인</t>
    <phoneticPr fontId="6" type="noConversion"/>
  </si>
  <si>
    <t>[데이터 원천] 인권정책에서 어떠한 이슈를 다루는지 측정 
 1)차별 금지,  2)근로조건 준수,  3)인도적 대우,  
 4)강제근로 금지, 5)아동노동 착취 금지, 6)결사 및 단체교섭의 자유,
 7)산업안전 보장, 8)지역주민 인권 보호, 9)고객의 인권 보호,
 10)기타
[데이터 기간] 직전 회계연도 기준</t>
    <phoneticPr fontId="6" type="noConversion"/>
  </si>
  <si>
    <t>직전 회계연도 기준 장애인 고용률을 법적 의무고용률과 비교하여 측정
[데이터 원천] ‘전자공시시스템’ 上 사업보고서, 조직별 홈페이지’ 上 지속가능경영보고서
[데이터 기간] 직전 회계연도 기준
[데이터 범위] 국내 사업장
[데이터 산식] 장애인 고용률=∑(월별 장애인 상시근로자 수) / ∑(월별 상시근로자 수)
 * 상시근로자수: 해당 월 15일 이상 또는 60시간 이상 근무한 자</t>
    <phoneticPr fontId="6" type="noConversion"/>
  </si>
  <si>
    <t>▶ 작업환경에 대한 근본 개선 및 사업장 유해인자에 대한 법적기준대비 강화된 기준을 수립하고 이러한 기준에 따라 주기적 자가 측정을 실시, 필요시 알람을 통해 작업자의 경고등이 즉각적으로 울려야 하며 그 결과는 트렌드 관리를 포함하여 지속적으로 관리되어야 한다.
▶ 작업환경 측정 절차는 다음과 같다.
 1) 작업환경측정유해인자 확인(취급공정 파악)
 2) 작업환경측정 기관에 의뢰
 3) 작업환경측정 실시(유해인자별 측정) 
 4) 지방고용노동관서에 결과보고(측정기관에서 전산 송부)
 5) 측정결과에 따른 대책수립 및 서류 보존(5년간 보존 단, 고용노동부 고시물질 측정결과는 30년간 보존)
▶ 작업환경 측정 대상물질은 화학적 인자(유기화학물 114종, 금속류24종, 산 및 알카리류 17종, 가스상태물질류 15종, 허가대상 유해물질 12종, 금속가공유 1종), 물리적 인자(소음, 고열 2종), 분진(광물성, 곡물, 면, 나무, 용접흄, 유리섬유, 석면 7종)이다.
▶ 제재법률: 산업안전보건법</t>
    <phoneticPr fontId="6" type="noConversion"/>
  </si>
  <si>
    <r>
      <t>▶ 원자재가 생산되는 지역, 또는 원자재를 1차적으로 가공하는 업체 등에서 발생할 수 있는 오염물질 배출, 유해물질 유출 등 환경 이슈와 강제노동, 아동노동, 산업재해 등 사회 이슈, 뇌물수수, 담합 등 윤리 이슈를 관리하기 위한 절차를 구축해야 하며, 조직이 개별로 해당 이슈를 관리하기 어려울 경우 국내외 정부기관, 산업협회, 비영리기관 등과 공동으로 이슈 관리체계를 운영할 수 있다.
▶</t>
    </r>
    <r>
      <rPr>
        <sz val="11"/>
        <color rgb="FF000000"/>
        <rFont val="맑은 고딕"/>
        <family val="3"/>
        <charset val="129"/>
      </rPr>
      <t xml:space="preserve"> </t>
    </r>
    <r>
      <rPr>
        <sz val="11"/>
        <color rgb="FF000000"/>
        <rFont val="맑은 고딕"/>
        <family val="3"/>
        <charset val="129"/>
      </rPr>
      <t>조직은 정기적으로 원자재 생산 지역 또는 가공업체를 대상으로 점검활동을 실시하여 ESG 리스크가 없음을 자체선언할 수도 있으나, 원자재와 관련하여 ESG 리스크가 없음을 제3자기관으로부터 인증받을 수도 있다.
▶</t>
    </r>
    <r>
      <rPr>
        <sz val="11"/>
        <color rgb="FF000000"/>
        <rFont val="맑은 고딕"/>
        <family val="3"/>
        <charset val="129"/>
      </rPr>
      <t xml:space="preserve"> </t>
    </r>
    <r>
      <rPr>
        <sz val="11"/>
        <color rgb="FF000000"/>
        <rFont val="맑은 고딕"/>
        <family val="3"/>
        <charset val="129"/>
      </rPr>
      <t xml:space="preserve">원자재 관련 ESG 인증 주요 사례: RMAP 인증, - RSPO 인증 , ASC 인증
 조직이 직접 생산, 가공하는 원부자재에 대해 제3자 인증을 받은 경우, 해당 제3자 인증 원부자재가 전체 매출 또는 생산량에서 차지하는 비율을 관리해야 한다. </t>
    </r>
    <phoneticPr fontId="6" type="noConversion"/>
  </si>
  <si>
    <r>
      <t>▶ 조달받는 원자재가 어느 지역에서 생산되어, 어떠한 경로를 통해 유통되고, 어떠한 업체가 가공·처리하는지를 인지하고 있어야 할 것이다.
▶</t>
    </r>
    <r>
      <rPr>
        <sz val="11"/>
        <color rgb="FF000000"/>
        <rFont val="맑은 고딕"/>
        <family val="3"/>
        <charset val="129"/>
      </rPr>
      <t xml:space="preserve"> </t>
    </r>
    <r>
      <rPr>
        <sz val="11"/>
        <color rgb="FF000000"/>
        <rFont val="맑은 고딕"/>
        <family val="3"/>
        <charset val="129"/>
      </rPr>
      <t xml:space="preserve">원산지 ESG 리스크와 관련된 주요 논란은 아래와 같다.
</t>
    </r>
    <r>
      <rPr>
        <sz val="11"/>
        <color rgb="FF000000"/>
        <rFont val="맑은 고딕"/>
        <family val="3"/>
        <charset val="129"/>
      </rPr>
      <t xml:space="preserve">  </t>
    </r>
    <r>
      <rPr>
        <sz val="11"/>
        <color rgb="FF000000"/>
        <rFont val="맑은 고딕"/>
        <family val="3"/>
        <charset val="129"/>
      </rPr>
      <t xml:space="preserve">- 코발트 : DR콩고를 포함한 분쟁지역에서 아동노동 등 인권이슈를 일으키면서 채굴
</t>
    </r>
    <r>
      <rPr>
        <sz val="11"/>
        <color rgb="FF000000"/>
        <rFont val="맑은 고딕"/>
        <family val="3"/>
        <charset val="129"/>
      </rPr>
      <t xml:space="preserve">  </t>
    </r>
    <r>
      <rPr>
        <sz val="11"/>
        <color rgb="FF000000"/>
        <rFont val="맑은 고딕"/>
        <family val="3"/>
        <charset val="129"/>
      </rPr>
      <t xml:space="preserve">- 운  모 : 인도 북부지역 등에서 환경오염, 아동노동 등 물의를 일으키면서 채굴
</t>
    </r>
    <r>
      <rPr>
        <sz val="11"/>
        <color rgb="FF000000"/>
        <rFont val="맑은 고딕"/>
        <family val="3"/>
        <charset val="129"/>
      </rPr>
      <t xml:space="preserve">  </t>
    </r>
    <r>
      <rPr>
        <sz val="11"/>
        <color rgb="FF000000"/>
        <rFont val="맑은 고딕"/>
        <family val="3"/>
        <charset val="129"/>
      </rPr>
      <t xml:space="preserve">- 새  우 : 태국 등에서 강제노동, 불법이민자 근로착취 등 논란을 일으키면서 가공
</t>
    </r>
    <r>
      <rPr>
        <sz val="11"/>
        <color rgb="FF000000"/>
        <rFont val="맑은 고딕"/>
        <family val="3"/>
        <charset val="129"/>
      </rPr>
      <t xml:space="preserve">  </t>
    </r>
    <r>
      <rPr>
        <sz val="11"/>
        <color rgb="FF000000"/>
        <rFont val="맑은 고딕"/>
        <family val="3"/>
        <charset val="129"/>
      </rPr>
      <t xml:space="preserve">- 가  죽 : 남미 지역에서 불법 벌목, 화전 등 생태계를 파괴하면서 생산
</t>
    </r>
    <r>
      <rPr>
        <sz val="11"/>
        <color rgb="FF000000"/>
        <rFont val="맑은 고딕"/>
        <family val="3"/>
        <charset val="129"/>
      </rPr>
      <t xml:space="preserve">  </t>
    </r>
    <r>
      <rPr>
        <sz val="11"/>
        <color rgb="FF000000"/>
        <rFont val="맑은 고딕"/>
        <family val="3"/>
        <charset val="129"/>
      </rPr>
      <t>- 목  화 : 중앙아시아 지역에서 강제노동, 아동노동을 통해 저렴하게 채취</t>
    </r>
    <phoneticPr fontId="6" type="noConversion"/>
  </si>
  <si>
    <r>
      <t>▶ 조직이 봉사활동 프로그램을 기획하여 구성원에게 참여를 강제하는 방식에서 벗어나, 봉사활동 참여 의지가 있는 구성원의 니즈를 충족시켜주기 위해 조직이 기여하는 수준을 확인 
▶</t>
    </r>
    <r>
      <rPr>
        <sz val="11"/>
        <color rgb="FF000000"/>
        <rFont val="맑은 고딕"/>
        <family val="3"/>
        <charset val="129"/>
      </rPr>
      <t xml:space="preserve"> </t>
    </r>
    <r>
      <rPr>
        <sz val="11"/>
        <color rgb="FF000000"/>
        <rFont val="맑은 고딕"/>
        <family val="3"/>
        <charset val="129"/>
      </rPr>
      <t>구성원의 자율적 봉사활동을 지원하는 인센티브 제도를 운영하고 있는지 점검(다양한 형태의 봉사활동 참여 인센티브 제도가 운영되고 있는지 확인)</t>
    </r>
    <phoneticPr fontId="6" type="noConversion"/>
  </si>
  <si>
    <t>▶ 조직은 자원봉사의 본질적인 가치를 훼손하지 않는 범위의 ‘금전적, 비금전적, 또는 이에 상응하는 기타의 인센티브’ 제도를 통해 봉사활동에 참여하고자 하는 구성원의 니즈를 충족시킬 수 있다.
▶ 봉사활동 참여를 희망하는 구성원에게 동기를 부여하는 방식
 - 조직 게시판 및 사보 등을 통해 자원봉사 참여자 현황 및 공로를 알림
 - 자원봉사에 참여하고 있음을 나타내는 물건(기념품) 제공
 - 자원봉사를 수행하는데 있어 장애요인을 발견 및 제거
 - 자원봉사를 수행하는 과정에서 발생하는 물리적, 사회관계적 문제 해결
 - 자원봉사에 참여하는 구성원 간 네트워크를 형성할 수 있는 공간과 시간 제공
 - 우수 자원봉사 참여 구성원에 대한 금전적/비금전적 포상
 - 조직 구성원 성과평가지표(KPIs) 내 자원봉사를 반영
▶ 조직이 구성원의 봉사활동 참여현황을 정량적으로 관리하고자 할 경우, 아래와 같은 방식으로 봉사활동 참여 성과를 점검할 수 있다. 
 - 봉사활동에 참여한 총 시간 : 1인당 봉사활동 투입시간 * 투입인원 수
 - 봉사활동 참여 시간의 금전적 가치 : 1인당 봉사활동 투입시간 * 투입인원 수 * 최저임금 or 평균임금</t>
  </si>
  <si>
    <t>[종합분석 결과]</t>
    <phoneticPr fontId="6" type="noConversion"/>
  </si>
  <si>
    <t>1. 자가진단서 구성 이해</t>
    <phoneticPr fontId="6" type="noConversion"/>
  </si>
  <si>
    <r>
      <rPr>
        <b/>
        <sz val="10"/>
        <color rgb="FF000000"/>
        <rFont val="맑은 고딕"/>
        <family val="3"/>
        <charset val="129"/>
      </rPr>
      <t>사용설명서</t>
    </r>
    <r>
      <rPr>
        <sz val="10"/>
        <color rgb="FF000000"/>
        <rFont val="맑은 고딕"/>
        <family val="3"/>
        <charset val="129"/>
      </rPr>
      <t xml:space="preserve"> : 본 사용매뉴얼을 요약해서 작성 방법을 설명</t>
    </r>
    <phoneticPr fontId="6" type="noConversion"/>
  </si>
  <si>
    <r>
      <rPr>
        <b/>
        <sz val="10"/>
        <color rgb="FF000000"/>
        <rFont val="맑은 고딕"/>
        <family val="3"/>
        <charset val="129"/>
      </rPr>
      <t>종합-평가</t>
    </r>
    <r>
      <rPr>
        <sz val="10"/>
        <color rgb="FF000000"/>
        <rFont val="맑은 고딕"/>
        <family val="3"/>
        <charset val="129"/>
      </rPr>
      <t xml:space="preserve"> : 지표별 평균점수 분포(그래프), ESG 분야별 평점, 종합평점, 종합등급(7등급), 등급정의로 구성(검색만 할 수 있도록 비활성화 시킴)</t>
    </r>
    <phoneticPr fontId="6" type="noConversion"/>
  </si>
  <si>
    <r>
      <rPr>
        <b/>
        <sz val="10"/>
        <color rgb="FF000000"/>
        <rFont val="맑은 고딕"/>
        <family val="3"/>
        <charset val="129"/>
      </rPr>
      <t>P-공시</t>
    </r>
    <r>
      <rPr>
        <sz val="10"/>
        <color rgb="FF000000"/>
        <rFont val="맑은 고딕"/>
        <family val="3"/>
        <charset val="129"/>
      </rPr>
      <t xml:space="preserve"> : 공시 영역(4개)에 대한 지표별 자가진단용 점검항목(체크리스트) 및 요약정의서 (항목설명/성과점검/추가설명)로 구성되어 있음.</t>
    </r>
    <phoneticPr fontId="6" type="noConversion"/>
  </si>
  <si>
    <r>
      <rPr>
        <b/>
        <sz val="10"/>
        <color rgb="FF000000"/>
        <rFont val="맑은 고딕"/>
        <family val="3"/>
        <charset val="129"/>
      </rPr>
      <t>E-환경</t>
    </r>
    <r>
      <rPr>
        <sz val="10"/>
        <color rgb="FF000000"/>
        <rFont val="맑은 고딕"/>
        <family val="3"/>
        <charset val="129"/>
      </rPr>
      <t xml:space="preserve"> : 환경 영역(18개)에 대한 지표별 자가진단용 점검항목(체크리스트) 및 요약정의서 (항목설명/성과점검/추가설명)로 구성되어 있음.</t>
    </r>
    <phoneticPr fontId="6" type="noConversion"/>
  </si>
  <si>
    <r>
      <rPr>
        <b/>
        <sz val="10"/>
        <color rgb="FF000000"/>
        <rFont val="맑은 고딕"/>
        <family val="3"/>
        <charset val="129"/>
      </rPr>
      <t>S-사회</t>
    </r>
    <r>
      <rPr>
        <sz val="10"/>
        <color rgb="FF000000"/>
        <rFont val="맑은 고딕"/>
        <family val="3"/>
        <charset val="129"/>
      </rPr>
      <t xml:space="preserve"> : 사회 영역(32개)에 대한 지표별 자가진단용 점검항목(체크리스트) 및 요약정의서 (항목설명/성과점검/추가설명)로 구성되어 있음. </t>
    </r>
    <phoneticPr fontId="6" type="noConversion"/>
  </si>
  <si>
    <r>
      <rPr>
        <b/>
        <sz val="10"/>
        <color rgb="FF000000"/>
        <rFont val="맑은 고딕"/>
        <family val="3"/>
        <charset val="129"/>
      </rPr>
      <t>G-지배구조</t>
    </r>
    <r>
      <rPr>
        <sz val="10"/>
        <color rgb="FF000000"/>
        <rFont val="맑은 고딕"/>
        <family val="3"/>
        <charset val="129"/>
      </rPr>
      <t xml:space="preserve"> : 지배구조 영역(6개)에 대한 지표별 자가진단용 점검항목(체크리스트) 및 요약 정의서(항목설명/성과점검/추가설명)로 구성되어 있음. </t>
    </r>
    <phoneticPr fontId="6" type="noConversion"/>
  </si>
  <si>
    <r>
      <t>각 Sheet는 “</t>
    </r>
    <r>
      <rPr>
        <b/>
        <sz val="10"/>
        <color rgb="FF000000"/>
        <rFont val="맑은 고딕"/>
        <family val="3"/>
        <charset val="129"/>
      </rPr>
      <t>1)</t>
    </r>
    <r>
      <rPr>
        <u/>
        <sz val="10"/>
        <color rgb="FF000000"/>
        <rFont val="맑은 고딕"/>
        <family val="3"/>
        <charset val="129"/>
      </rPr>
      <t>범주</t>
    </r>
    <r>
      <rPr>
        <sz val="10"/>
        <color rgb="FF000000"/>
        <rFont val="맑은 고딕"/>
        <family val="3"/>
        <charset val="129"/>
      </rPr>
      <t xml:space="preserve">, </t>
    </r>
    <r>
      <rPr>
        <b/>
        <sz val="10"/>
        <color rgb="FF000000"/>
        <rFont val="맑은 고딕"/>
        <family val="3"/>
        <charset val="129"/>
      </rPr>
      <t>2)</t>
    </r>
    <r>
      <rPr>
        <u/>
        <sz val="10"/>
        <color rgb="FF000000"/>
        <rFont val="맑은 고딕"/>
        <family val="3"/>
        <charset val="129"/>
      </rPr>
      <t>분류번호</t>
    </r>
    <r>
      <rPr>
        <sz val="10"/>
        <color rgb="FF000000"/>
        <rFont val="맑은 고딕"/>
        <family val="3"/>
        <charset val="129"/>
      </rPr>
      <t xml:space="preserve">, </t>
    </r>
    <r>
      <rPr>
        <b/>
        <sz val="10"/>
        <color rgb="FF000000"/>
        <rFont val="맑은 고딕"/>
        <family val="3"/>
        <charset val="129"/>
      </rPr>
      <t>3)</t>
    </r>
    <r>
      <rPr>
        <u/>
        <sz val="10"/>
        <color rgb="FF000000"/>
        <rFont val="맑은 고딕"/>
        <family val="3"/>
        <charset val="129"/>
      </rPr>
      <t>진단항목</t>
    </r>
    <r>
      <rPr>
        <sz val="10"/>
        <color rgb="FF000000"/>
        <rFont val="맑은 고딕"/>
        <family val="3"/>
        <charset val="129"/>
      </rPr>
      <t xml:space="preserve">, </t>
    </r>
    <r>
      <rPr>
        <b/>
        <sz val="10"/>
        <color rgb="FF000000"/>
        <rFont val="맑은 고딕"/>
        <family val="3"/>
        <charset val="129"/>
      </rPr>
      <t>4)</t>
    </r>
    <r>
      <rPr>
        <u/>
        <sz val="10"/>
        <color rgb="FF000000"/>
        <rFont val="맑은 고딕"/>
        <family val="3"/>
        <charset val="129"/>
      </rPr>
      <t>단계(평가단계)</t>
    </r>
    <r>
      <rPr>
        <sz val="10"/>
        <color rgb="FF000000"/>
        <rFont val="맑은 고딕"/>
        <family val="3"/>
        <charset val="129"/>
      </rPr>
      <t xml:space="preserve">, </t>
    </r>
    <r>
      <rPr>
        <b/>
        <sz val="10"/>
        <color rgb="FF000000"/>
        <rFont val="맑은 고딕"/>
        <family val="3"/>
        <charset val="129"/>
      </rPr>
      <t>5)</t>
    </r>
    <r>
      <rPr>
        <u/>
        <sz val="10"/>
        <color rgb="FF000000"/>
        <rFont val="맑은 고딕"/>
        <family val="3"/>
        <charset val="129"/>
      </rPr>
      <t>점검기준(질문내용-체크리스트)</t>
    </r>
    <r>
      <rPr>
        <sz val="10"/>
        <color rgb="FF000000"/>
        <rFont val="맑은 고딕"/>
        <family val="3"/>
        <charset val="129"/>
      </rPr>
      <t xml:space="preserve">, </t>
    </r>
    <r>
      <rPr>
        <b/>
        <sz val="10"/>
        <color rgb="FF000000"/>
        <rFont val="맑은 고딕"/>
        <family val="3"/>
        <charset val="129"/>
      </rPr>
      <t>6)</t>
    </r>
    <r>
      <rPr>
        <u/>
        <sz val="10"/>
        <color rgb="FF000000"/>
        <rFont val="맑은 고딕"/>
        <family val="3"/>
        <charset val="129"/>
      </rPr>
      <t>참고(평가기준)</t>
    </r>
    <r>
      <rPr>
        <sz val="10"/>
        <color rgb="FF000000"/>
        <rFont val="맑은 고딕"/>
        <family val="3"/>
        <charset val="129"/>
      </rPr>
      <t xml:space="preserve">, </t>
    </r>
    <r>
      <rPr>
        <b/>
        <sz val="10"/>
        <color rgb="FF000000"/>
        <rFont val="맑은 고딕"/>
        <family val="3"/>
        <charset val="129"/>
      </rPr>
      <t>7)</t>
    </r>
    <r>
      <rPr>
        <u/>
        <sz val="10"/>
        <color rgb="FF000000"/>
        <rFont val="맑은 고딕"/>
        <family val="3"/>
        <charset val="129"/>
      </rPr>
      <t>Check(평가자 입력)</t>
    </r>
    <r>
      <rPr>
        <sz val="10"/>
        <color rgb="FF000000"/>
        <rFont val="맑은 고딕"/>
        <family val="3"/>
        <charset val="129"/>
      </rPr>
      <t xml:space="preserve">, </t>
    </r>
    <r>
      <rPr>
        <b/>
        <sz val="10"/>
        <color rgb="FF000000"/>
        <rFont val="맑은 고딕"/>
        <family val="3"/>
        <charset val="129"/>
      </rPr>
      <t>8)</t>
    </r>
    <r>
      <rPr>
        <u/>
        <sz val="10"/>
        <color rgb="FF000000"/>
        <rFont val="맑은 고딕"/>
        <family val="3"/>
        <charset val="129"/>
      </rPr>
      <t>요약정의서(항목설명, 성과점검, 추가설명)</t>
    </r>
    <r>
      <rPr>
        <sz val="10"/>
        <color rgb="FF000000"/>
        <rFont val="맑은 고딕"/>
        <family val="3"/>
        <charset val="129"/>
      </rPr>
      <t xml:space="preserve">” 등 </t>
    </r>
    <r>
      <rPr>
        <b/>
        <sz val="10"/>
        <color rgb="FF000000"/>
        <rFont val="맑은 고딕"/>
        <family val="3"/>
        <charset val="129"/>
      </rPr>
      <t>10개 항목</t>
    </r>
    <r>
      <rPr>
        <sz val="10"/>
        <color rgb="FF000000"/>
        <rFont val="맑은 고딕"/>
        <family val="3"/>
        <charset val="129"/>
      </rPr>
      <t>으로 구성됨.</t>
    </r>
    <phoneticPr fontId="6" type="noConversion"/>
  </si>
  <si>
    <r>
      <rPr>
        <b/>
        <sz val="10"/>
        <color rgb="FF000000"/>
        <rFont val="맑은 고딕"/>
        <family val="3"/>
        <charset val="129"/>
      </rPr>
      <t>범주/분류번호</t>
    </r>
    <r>
      <rPr>
        <sz val="10"/>
        <color rgb="FF000000"/>
        <rFont val="맑은 고딕"/>
        <family val="3"/>
        <charset val="129"/>
      </rPr>
      <t xml:space="preserve"> : 평가지표를 구분하기 위해 참조하도록 분류한 것임.</t>
    </r>
    <phoneticPr fontId="6" type="noConversion"/>
  </si>
  <si>
    <r>
      <rPr>
        <b/>
        <sz val="10"/>
        <color rgb="FF000000"/>
        <rFont val="맑은 고딕"/>
        <family val="3"/>
        <charset val="129"/>
      </rPr>
      <t>진단항목/단계(평가단계)</t>
    </r>
    <r>
      <rPr>
        <sz val="10"/>
        <color rgb="FF000000"/>
        <rFont val="맑은 고딕"/>
        <family val="3"/>
        <charset val="129"/>
      </rPr>
      <t xml:space="preserve"> : 자가진단을 실시할 진단항목과 진단항목별 평점을 부여할 단계를 의미</t>
    </r>
    <phoneticPr fontId="6" type="noConversion"/>
  </si>
  <si>
    <r>
      <t xml:space="preserve">   (예시)- </t>
    </r>
    <r>
      <rPr>
        <b/>
        <sz val="10"/>
        <color rgb="FF000000"/>
        <rFont val="맑은 고딕"/>
        <family val="3"/>
        <charset val="129"/>
      </rPr>
      <t>1단계</t>
    </r>
    <r>
      <rPr>
        <sz val="10"/>
        <color rgb="FF000000"/>
        <rFont val="맑은 고딕"/>
        <family val="3"/>
        <charset val="129"/>
      </rPr>
      <t xml:space="preserve">: 0점,  </t>
    </r>
    <r>
      <rPr>
        <b/>
        <sz val="10"/>
        <color rgb="FF000000"/>
        <rFont val="맑은 고딕"/>
        <family val="3"/>
        <charset val="129"/>
      </rPr>
      <t>2단계</t>
    </r>
    <r>
      <rPr>
        <sz val="10"/>
        <color rgb="FF000000"/>
        <rFont val="맑은 고딕"/>
        <family val="3"/>
        <charset val="129"/>
      </rPr>
      <t xml:space="preserve">: 25점,  </t>
    </r>
    <r>
      <rPr>
        <b/>
        <sz val="10"/>
        <color rgb="FF000000"/>
        <rFont val="맑은 고딕"/>
        <family val="3"/>
        <charset val="129"/>
      </rPr>
      <t>3단계</t>
    </r>
    <r>
      <rPr>
        <sz val="10"/>
        <color rgb="FF000000"/>
        <rFont val="맑은 고딕"/>
        <family val="3"/>
        <charset val="129"/>
      </rPr>
      <t xml:space="preserve">: 50점,  </t>
    </r>
    <r>
      <rPr>
        <b/>
        <sz val="10"/>
        <color rgb="FF000000"/>
        <rFont val="맑은 고딕"/>
        <family val="3"/>
        <charset val="129"/>
      </rPr>
      <t>4단계</t>
    </r>
    <r>
      <rPr>
        <sz val="10"/>
        <color rgb="FF000000"/>
        <rFont val="맑은 고딕"/>
        <family val="3"/>
        <charset val="129"/>
      </rPr>
      <t xml:space="preserve">: 75점,  </t>
    </r>
    <r>
      <rPr>
        <b/>
        <sz val="10"/>
        <color rgb="FF000000"/>
        <rFont val="맑은 고딕"/>
        <family val="3"/>
        <charset val="129"/>
      </rPr>
      <t>5단계</t>
    </r>
    <r>
      <rPr>
        <sz val="10"/>
        <color rgb="FF000000"/>
        <rFont val="맑은 고딕"/>
        <family val="3"/>
        <charset val="129"/>
      </rPr>
      <t>: 100점을 부여</t>
    </r>
    <phoneticPr fontId="6" type="noConversion"/>
  </si>
  <si>
    <r>
      <rPr>
        <b/>
        <sz val="10"/>
        <color rgb="FF000000"/>
        <rFont val="맑은 고딕"/>
        <family val="3"/>
        <charset val="129"/>
      </rPr>
      <t>점검기준(질문내용-체크리스트)</t>
    </r>
    <r>
      <rPr>
        <sz val="10"/>
        <color rgb="FF000000"/>
        <rFont val="맑은 고딕"/>
        <family val="3"/>
        <charset val="129"/>
      </rPr>
      <t xml:space="preserve"> : 진단항목별로 평점을 부여할 단계를 세부적으로 설명하고 있는 점검기준</t>
    </r>
    <phoneticPr fontId="6" type="noConversion"/>
  </si>
  <si>
    <r>
      <rPr>
        <b/>
        <sz val="10"/>
        <color rgb="FF000000"/>
        <rFont val="맑은 고딕"/>
        <family val="3"/>
        <charset val="129"/>
      </rPr>
      <t>참고(평가기준)</t>
    </r>
    <r>
      <rPr>
        <sz val="10"/>
        <color rgb="FF000000"/>
        <rFont val="맑은 고딕"/>
        <family val="3"/>
        <charset val="129"/>
      </rPr>
      <t xml:space="preserve"> : 체크할 진단항목이 중복으로 있을 경우 해당되는 개수에 참고하여 평점을 부여할 단계(요건)를 의미</t>
    </r>
    <phoneticPr fontId="6" type="noConversion"/>
  </si>
  <si>
    <r>
      <t xml:space="preserve">   </t>
    </r>
    <r>
      <rPr>
        <b/>
        <sz val="10"/>
        <color rgb="FF000000"/>
        <rFont val="맑은 고딕"/>
        <family val="3"/>
        <charset val="129"/>
      </rPr>
      <t>1단계</t>
    </r>
    <r>
      <rPr>
        <sz val="10"/>
        <color rgb="FF000000"/>
        <rFont val="맑은 고딕"/>
        <family val="3"/>
        <charset val="129"/>
      </rPr>
      <t xml:space="preserve">: 5개 점검기준 중 1개 이하 충복,   </t>
    </r>
    <r>
      <rPr>
        <b/>
        <sz val="10"/>
        <color rgb="FF000000"/>
        <rFont val="맑은 고딕"/>
        <family val="3"/>
        <charset val="129"/>
      </rPr>
      <t>2단계</t>
    </r>
    <r>
      <rPr>
        <sz val="10"/>
        <color rgb="FF000000"/>
        <rFont val="맑은 고딕"/>
        <family val="3"/>
        <charset val="129"/>
      </rPr>
      <t xml:space="preserve">: 5개 점검기준 중 2개 중복, </t>
    </r>
    <phoneticPr fontId="6" type="noConversion"/>
  </si>
  <si>
    <r>
      <t xml:space="preserve">   </t>
    </r>
    <r>
      <rPr>
        <b/>
        <sz val="10"/>
        <color rgb="FF000000"/>
        <rFont val="맑은 고딕"/>
        <family val="3"/>
        <charset val="129"/>
      </rPr>
      <t>3단계</t>
    </r>
    <r>
      <rPr>
        <sz val="10"/>
        <color rgb="FF000000"/>
        <rFont val="맑은 고딕"/>
        <family val="3"/>
        <charset val="129"/>
      </rPr>
      <t xml:space="preserve">: 5개 점검기준 중 3개 중복,   </t>
    </r>
    <r>
      <rPr>
        <b/>
        <sz val="10"/>
        <color rgb="FF000000"/>
        <rFont val="맑은 고딕"/>
        <family val="3"/>
        <charset val="129"/>
      </rPr>
      <t>4단계</t>
    </r>
    <r>
      <rPr>
        <sz val="10"/>
        <color rgb="FF000000"/>
        <rFont val="맑은 고딕"/>
        <family val="3"/>
        <charset val="129"/>
      </rPr>
      <t xml:space="preserve">: 5개 점검기준 중 4개 중복, </t>
    </r>
    <phoneticPr fontId="6" type="noConversion"/>
  </si>
  <si>
    <r>
      <t xml:space="preserve">   </t>
    </r>
    <r>
      <rPr>
        <b/>
        <sz val="10"/>
        <color rgb="FF000000"/>
        <rFont val="맑은 고딕"/>
        <family val="3"/>
        <charset val="129"/>
      </rPr>
      <t>5단계</t>
    </r>
    <r>
      <rPr>
        <sz val="10"/>
        <color rgb="FF000000"/>
        <rFont val="맑은 고딕"/>
        <family val="3"/>
        <charset val="129"/>
      </rPr>
      <t>: 5개 점검기준 중 5개 중복)</t>
    </r>
    <phoneticPr fontId="6" type="noConversion"/>
  </si>
  <si>
    <r>
      <rPr>
        <b/>
        <sz val="10"/>
        <color rgb="FF000000"/>
        <rFont val="맑은 고딕"/>
        <family val="3"/>
        <charset val="129"/>
      </rPr>
      <t>Check(평가자 입력)</t>
    </r>
    <r>
      <rPr>
        <sz val="10"/>
        <color rgb="FF000000"/>
        <rFont val="맑은 고딕"/>
        <family val="3"/>
        <charset val="129"/>
      </rPr>
      <t xml:space="preserve"> : 점검기준(질문내용)별로 평가회사의 상황과 일치하는 항목에 Check하는 범위(Box)임.</t>
    </r>
    <phoneticPr fontId="6" type="noConversion"/>
  </si>
  <si>
    <r>
      <rPr>
        <b/>
        <sz val="10"/>
        <color rgb="FF000000"/>
        <rFont val="맑은 고딕"/>
        <family val="3"/>
        <charset val="129"/>
      </rPr>
      <t>요약정의서(항목설명/성과점검/추가설명)</t>
    </r>
    <r>
      <rPr>
        <sz val="10"/>
        <color rgb="FF000000"/>
        <rFont val="맑은 고딕"/>
        <family val="3"/>
        <charset val="129"/>
      </rPr>
      <t xml:space="preserve"> : 진단항목별로 단계(평가)을 부여(Check)할 기준을 자세히 설명하는 내용으로 평가자는 이곳의 내용을 참고하여 해당 항목의 단계를 분석해야 함.</t>
    </r>
    <phoneticPr fontId="6" type="noConversion"/>
  </si>
  <si>
    <r>
      <t xml:space="preserve">  -</t>
    </r>
    <r>
      <rPr>
        <b/>
        <sz val="10"/>
        <color rgb="FF000000"/>
        <rFont val="맑은 고딕"/>
        <family val="3"/>
        <charset val="129"/>
      </rPr>
      <t>항목설명</t>
    </r>
    <r>
      <rPr>
        <sz val="10"/>
        <color rgb="FF000000"/>
        <rFont val="맑은 고딕"/>
        <family val="3"/>
        <charset val="129"/>
      </rPr>
      <t xml:space="preserve"> : 점검 및 확인할 사항에 대한 항목범위(종류) 및 판단기준을 기술</t>
    </r>
    <phoneticPr fontId="6" type="noConversion"/>
  </si>
  <si>
    <r>
      <t xml:space="preserve">  -</t>
    </r>
    <r>
      <rPr>
        <b/>
        <sz val="10"/>
        <color rgb="FF000000"/>
        <rFont val="맑은 고딕"/>
        <family val="3"/>
        <charset val="129"/>
      </rPr>
      <t>성과점검</t>
    </r>
    <r>
      <rPr>
        <sz val="10"/>
        <color rgb="FF000000"/>
        <rFont val="맑은 고딕"/>
        <family val="3"/>
        <charset val="129"/>
      </rPr>
      <t xml:space="preserve"> : 점검항목, 측정결과가 수록되어 있을 자료종류 및 분석데이터기준(원천,기간,범위,산식)을 기술</t>
    </r>
    <phoneticPr fontId="6" type="noConversion"/>
  </si>
  <si>
    <r>
      <t xml:space="preserve">  -</t>
    </r>
    <r>
      <rPr>
        <b/>
        <sz val="10"/>
        <color rgb="FF000000"/>
        <rFont val="맑은 고딕"/>
        <family val="3"/>
        <charset val="129"/>
      </rPr>
      <t>추가설명</t>
    </r>
    <r>
      <rPr>
        <sz val="10"/>
        <color rgb="FF000000"/>
        <rFont val="맑은 고딕"/>
        <family val="3"/>
        <charset val="129"/>
      </rPr>
      <t xml:space="preserve"> : ‘항목설명“ 및 ”성과점검’ 에 대한 내용을 보완하기 위해 추가적으로 설명하는 내용 기술 </t>
    </r>
    <phoneticPr fontId="6" type="noConversion"/>
  </si>
  <si>
    <r>
      <t xml:space="preserve">: Check 열( "I" Column ) 에 </t>
    </r>
    <r>
      <rPr>
        <b/>
        <u/>
        <sz val="10"/>
        <color rgb="FF000000"/>
        <rFont val="맑은 고딕"/>
        <family val="3"/>
        <charset val="129"/>
      </rPr>
      <t>기입되어 있는 숫자를 모두 삭제</t>
    </r>
    <r>
      <rPr>
        <u/>
        <sz val="10"/>
        <color rgb="FF000000"/>
        <rFont val="맑은 고딕"/>
        <family val="3"/>
        <charset val="129"/>
      </rPr>
      <t>(Del Key)시켜 빈칸(공란)이 되게 만든다</t>
    </r>
    <r>
      <rPr>
        <sz val="10"/>
        <color rgb="FF000000"/>
        <rFont val="맑은 고딕"/>
        <family val="3"/>
        <charset val="129"/>
      </rPr>
      <t>. (</t>
    </r>
    <r>
      <rPr>
        <b/>
        <sz val="10"/>
        <color rgb="FF000000"/>
        <rFont val="맑은 고딕"/>
        <family val="3"/>
        <charset val="129"/>
      </rPr>
      <t>문자도 제거</t>
    </r>
    <r>
      <rPr>
        <sz val="10"/>
        <color rgb="FF000000"/>
        <rFont val="맑은 고딕"/>
        <family val="3"/>
        <charset val="129"/>
      </rPr>
      <t>)</t>
    </r>
    <phoneticPr fontId="6" type="noConversion"/>
  </si>
  <si>
    <t>나. P/E/S/G 영역별 Sheet 구성 이해 하기</t>
    <phoneticPr fontId="6" type="noConversion"/>
  </si>
  <si>
    <r>
      <t>: PC(or USB)에 저장된 자가진단용 ‘</t>
    </r>
    <r>
      <rPr>
        <b/>
        <u/>
        <sz val="10"/>
        <color rgb="FF000000"/>
        <rFont val="맑은 고딕"/>
        <family val="3"/>
        <charset val="129"/>
      </rPr>
      <t>콘크리트 2차 제품 기업의 ESG 사전진단용 Excel</t>
    </r>
    <r>
      <rPr>
        <sz val="10"/>
        <color rgb="FF000000"/>
        <rFont val="맑은 고딕"/>
        <family val="3"/>
        <charset val="129"/>
      </rPr>
      <t>’ 파일을 불러(열기: open) 오기</t>
    </r>
    <phoneticPr fontId="6" type="noConversion"/>
  </si>
  <si>
    <t>3. 자가진단서를 효과적으로 작성(check)하는 방법</t>
    <phoneticPr fontId="6" type="noConversion"/>
  </si>
  <si>
    <t>클라</t>
    <phoneticPr fontId="6" type="noConversion"/>
  </si>
  <si>
    <t>대명</t>
    <phoneticPr fontId="6" type="noConversion"/>
  </si>
  <si>
    <t>총자산</t>
    <phoneticPr fontId="6" type="noConversion"/>
  </si>
  <si>
    <t>매츌액</t>
    <phoneticPr fontId="6" type="noConversion"/>
  </si>
  <si>
    <t>종업원수</t>
    <phoneticPr fontId="6" type="noConversion"/>
  </si>
  <si>
    <t>그린</t>
    <phoneticPr fontId="6" type="noConversion"/>
  </si>
  <si>
    <t>도청</t>
    <phoneticPr fontId="6" type="noConversion"/>
  </si>
  <si>
    <t>성우</t>
    <phoneticPr fontId="6" type="noConversion"/>
  </si>
  <si>
    <t>연성</t>
    <phoneticPr fontId="6" type="noConversion"/>
  </si>
  <si>
    <t>정도</t>
    <phoneticPr fontId="6" type="noConversion"/>
  </si>
  <si>
    <t>제이</t>
    <phoneticPr fontId="6" type="noConversion"/>
  </si>
  <si>
    <t>천우</t>
    <phoneticPr fontId="6" type="noConversion"/>
  </si>
  <si>
    <t>충주</t>
    <phoneticPr fontId="6" type="noConversion"/>
  </si>
  <si>
    <t>컨설턴트</t>
    <phoneticPr fontId="6" type="noConversion"/>
  </si>
  <si>
    <t>합계</t>
    <phoneticPr fontId="6" type="noConversion"/>
  </si>
  <si>
    <t>이상치</t>
    <phoneticPr fontId="6" type="noConversion"/>
  </si>
  <si>
    <t>환경(E), 사회(S), 지배구조(G) 부분에서 위험 요인을 관리하고 있으며, 향후 ESG 리스크 관리를 통한 ESG기반의 기업가치 증진 가능성이 평균보다 양호함.</t>
    <phoneticPr fontId="6" type="noConversion"/>
  </si>
  <si>
    <t xml:space="preserve"> </t>
    <phoneticPr fontId="6" type="noConversion"/>
  </si>
  <si>
    <t>연구개발
저감시설투자</t>
    <phoneticPr fontId="6" type="noConversion"/>
  </si>
  <si>
    <t>가중치미반영</t>
    <phoneticPr fontId="6" type="noConversion"/>
  </si>
  <si>
    <t>한양</t>
    <phoneticPr fontId="6" type="noConversion"/>
  </si>
  <si>
    <t>한국</t>
    <phoneticPr fontId="6" type="noConversion"/>
  </si>
  <si>
    <t>태성</t>
    <phoneticPr fontId="6" type="noConversion"/>
  </si>
  <si>
    <t>중앙</t>
    <phoneticPr fontId="6" type="noConversion"/>
  </si>
  <si>
    <t>옥산</t>
    <phoneticPr fontId="6" type="noConversion"/>
  </si>
  <si>
    <t>성원</t>
    <phoneticPr fontId="6" type="noConversion"/>
  </si>
  <si>
    <t>삼일</t>
    <phoneticPr fontId="6" type="noConversion"/>
  </si>
  <si>
    <t>동서</t>
    <phoneticPr fontId="6" type="noConversion"/>
  </si>
  <si>
    <t>대흥</t>
    <phoneticPr fontId="6" type="noConversion"/>
  </si>
  <si>
    <t>대성</t>
    <phoneticPr fontId="6" type="noConversion"/>
  </si>
  <si>
    <t>트로프</t>
    <phoneticPr fontId="6" type="noConversion"/>
  </si>
  <si>
    <r>
      <rPr>
        <u/>
        <sz val="10"/>
        <color rgb="FF000000"/>
        <rFont val="맑은 고딕"/>
        <family val="3"/>
        <charset val="129"/>
      </rPr>
      <t>진단항목에 대한 단계(평가)별  Check 기준</t>
    </r>
    <r>
      <rPr>
        <sz val="10"/>
        <color rgb="FF000000"/>
        <rFont val="맑은 고딕"/>
        <family val="3"/>
        <charset val="129"/>
      </rPr>
      <t xml:space="preserve">을 자세히 설명하는 </t>
    </r>
    <r>
      <rPr>
        <b/>
        <sz val="10"/>
        <color rgb="FFFF0000"/>
        <rFont val="맑은 고딕"/>
        <family val="3"/>
        <charset val="129"/>
      </rPr>
      <t>3개 열(K/L/M Column)에 있는</t>
    </r>
    <r>
      <rPr>
        <sz val="10"/>
        <color rgb="FF000000"/>
        <rFont val="맑은 고딕"/>
        <family val="3"/>
        <charset val="129"/>
      </rPr>
      <t xml:space="preserve"> </t>
    </r>
    <r>
      <rPr>
        <u/>
        <sz val="10"/>
        <color rgb="FFFF0000"/>
        <rFont val="맑은 고딕"/>
        <family val="3"/>
        <charset val="129"/>
      </rPr>
      <t>요약정의서(항목설명/성과점검/추가설명)</t>
    </r>
    <r>
      <rPr>
        <u/>
        <sz val="10"/>
        <rFont val="맑은 고딕"/>
        <family val="3"/>
        <charset val="129"/>
      </rPr>
      <t>의 설명을 이해</t>
    </r>
    <r>
      <rPr>
        <sz val="10"/>
        <color rgb="FF000000"/>
        <rFont val="맑은 고딕"/>
        <family val="3"/>
        <charset val="129"/>
      </rPr>
      <t>하고,</t>
    </r>
    <phoneticPr fontId="6" type="noConversion"/>
  </si>
  <si>
    <r>
      <t xml:space="preserve">: 빈칸(cell)에 문자가 </t>
    </r>
    <r>
      <rPr>
        <b/>
        <u/>
        <sz val="10"/>
        <color rgb="FFFF0000"/>
        <rFont val="맑은 고딕"/>
        <family val="3"/>
        <charset val="129"/>
      </rPr>
      <t>입력되지 않도록</t>
    </r>
    <r>
      <rPr>
        <b/>
        <u/>
        <sz val="10"/>
        <color rgb="FF000000"/>
        <rFont val="맑은 고딕"/>
        <family val="3"/>
        <charset val="129"/>
      </rPr>
      <t xml:space="preserve"> 하고</t>
    </r>
    <r>
      <rPr>
        <sz val="10"/>
        <color rgb="FF000000"/>
        <rFont val="맑은 고딕"/>
        <family val="3"/>
        <charset val="129"/>
      </rPr>
      <t xml:space="preserve">, 단계별로 해당하는 입력 칸(cell)에 반드시 </t>
    </r>
    <r>
      <rPr>
        <b/>
        <u/>
        <sz val="10"/>
        <color rgb="FFFF0000"/>
        <rFont val="맑은 고딕"/>
        <family val="3"/>
        <charset val="129"/>
      </rPr>
      <t>숫자 "1"</t>
    </r>
    <r>
      <rPr>
        <b/>
        <u/>
        <sz val="10"/>
        <color rgb="FF000000"/>
        <rFont val="맑은 고딕"/>
        <family val="3"/>
        <charset val="129"/>
      </rPr>
      <t>을 기입</t>
    </r>
    <r>
      <rPr>
        <sz val="10"/>
        <color rgb="FF000000"/>
        <rFont val="맑은 고딕"/>
        <family val="3"/>
        <charset val="129"/>
      </rPr>
      <t xml:space="preserve">해야 한다. </t>
    </r>
    <phoneticPr fontId="6" type="noConversion"/>
  </si>
  <si>
    <r>
      <t xml:space="preserve">: 체크할 "단계(E column)"에 해당하는 </t>
    </r>
    <r>
      <rPr>
        <b/>
        <u/>
        <sz val="10"/>
        <color rgb="FFFF0000"/>
        <rFont val="맑은 고딕"/>
        <family val="3"/>
        <charset val="129"/>
      </rPr>
      <t>"점검기준(질문내용)</t>
    </r>
    <r>
      <rPr>
        <sz val="10"/>
        <color rgb="FF000000"/>
        <rFont val="맑은 고딕"/>
        <family val="3"/>
        <charset val="129"/>
      </rPr>
      <t xml:space="preserve">"이 </t>
    </r>
    <r>
      <rPr>
        <b/>
        <u/>
        <sz val="10"/>
        <color rgb="FFFF0000"/>
        <rFont val="맑은 고딕"/>
        <family val="3"/>
        <charset val="129"/>
      </rPr>
      <t>없을 경우</t>
    </r>
    <r>
      <rPr>
        <sz val="10"/>
        <color rgb="FF000000"/>
        <rFont val="맑은 고딕"/>
        <family val="3"/>
        <charset val="129"/>
      </rPr>
      <t xml:space="preserve"> 숫자 "1"을 입력하지 않고 </t>
    </r>
    <r>
      <rPr>
        <b/>
        <u/>
        <sz val="10"/>
        <color rgb="FFFF0000"/>
        <rFont val="맑은 고딕"/>
        <family val="3"/>
        <charset val="129"/>
      </rPr>
      <t>빈칸(공란)으로 둔다.</t>
    </r>
    <r>
      <rPr>
        <b/>
        <u/>
        <sz val="10"/>
        <color rgb="FF000000"/>
        <rFont val="맑은 고딕"/>
        <family val="3"/>
        <charset val="129"/>
      </rPr>
      <t xml:space="preserve"> </t>
    </r>
    <phoneticPr fontId="6" type="noConversion"/>
  </si>
  <si>
    <r>
      <t xml:space="preserve"> </t>
    </r>
    <r>
      <rPr>
        <b/>
        <u/>
        <sz val="10"/>
        <color theme="4" tint="-0.249977111117893"/>
        <rFont val="맑은 고딕"/>
        <family val="3"/>
        <charset val="129"/>
      </rPr>
      <t xml:space="preserve"> ※ “해당 점검기준(질문내용)의 해당 사항이 있는 단계별 열(Row)의 칸(cell)에  반드시 </t>
    </r>
    <r>
      <rPr>
        <b/>
        <u/>
        <sz val="10"/>
        <color rgb="FFFF0000"/>
        <rFont val="맑은 고딕"/>
        <family val="3"/>
        <charset val="129"/>
      </rPr>
      <t xml:space="preserve">숫자 “ 1 ” </t>
    </r>
    <r>
      <rPr>
        <b/>
        <u/>
        <sz val="10"/>
        <color theme="4" tint="-0.249977111117893"/>
        <rFont val="맑은 고딕"/>
        <family val="3"/>
        <charset val="129"/>
      </rPr>
      <t>을 입력해야 함.</t>
    </r>
    <phoneticPr fontId="6" type="noConversion"/>
  </si>
  <si>
    <r>
      <t xml:space="preserve">동일한 방법으로 각 sheet(영역)의 </t>
    </r>
    <r>
      <rPr>
        <u/>
        <sz val="10"/>
        <color rgb="FF000000"/>
        <rFont val="맑은 고딕"/>
        <family val="3"/>
        <charset val="129"/>
      </rPr>
      <t>총 60개의 진단항목별</t>
    </r>
    <r>
      <rPr>
        <sz val="10"/>
        <color rgb="FF000000"/>
        <rFont val="맑은 고딕"/>
        <family val="3"/>
        <charset val="129"/>
      </rPr>
      <t xml:space="preserve">로  “      (Box)“(위 예시 표 4~8 row)로 분류된 범위 내에  반드시 한 개의 </t>
    </r>
    <r>
      <rPr>
        <b/>
        <sz val="10"/>
        <color rgb="FF000000"/>
        <rFont val="맑은 고딕"/>
        <family val="3"/>
        <charset val="129"/>
      </rPr>
      <t xml:space="preserve"> </t>
    </r>
    <r>
      <rPr>
        <b/>
        <u/>
        <sz val="10"/>
        <color rgb="FF000000"/>
        <rFont val="맑은 고딕"/>
        <family val="3"/>
        <charset val="129"/>
      </rPr>
      <t>숫자 ”</t>
    </r>
    <r>
      <rPr>
        <b/>
        <u/>
        <sz val="10"/>
        <color rgb="FFFF0000"/>
        <rFont val="맑은 고딕"/>
        <family val="3"/>
        <charset val="129"/>
      </rPr>
      <t>1</t>
    </r>
    <r>
      <rPr>
        <b/>
        <u/>
        <sz val="10"/>
        <color rgb="FF000000"/>
        <rFont val="맑은 고딕"/>
        <family val="3"/>
        <charset val="129"/>
      </rPr>
      <t>“ 만</t>
    </r>
    <r>
      <rPr>
        <u/>
        <sz val="10"/>
        <color rgb="FF000000"/>
        <rFont val="맑은 고딕"/>
        <family val="3"/>
        <charset val="129"/>
      </rPr>
      <t>을 입력해야함</t>
    </r>
    <r>
      <rPr>
        <sz val="10"/>
        <color rgb="FF000000"/>
        <rFont val="맑은 고딕"/>
        <family val="3"/>
        <charset val="129"/>
      </rPr>
      <t xml:space="preserve">. </t>
    </r>
    <r>
      <rPr>
        <b/>
        <sz val="10"/>
        <color rgb="FFFF0000"/>
        <rFont val="맑은 고딕"/>
        <family val="3"/>
        <charset val="129"/>
      </rPr>
      <t>(</t>
    </r>
    <r>
      <rPr>
        <b/>
        <u/>
        <sz val="10"/>
        <color rgb="FFFF0000"/>
        <rFont val="맑은 고딕"/>
        <family val="3"/>
        <charset val="129"/>
      </rPr>
      <t>문자 입력 금지</t>
    </r>
    <r>
      <rPr>
        <b/>
        <sz val="10"/>
        <color rgb="FFFF0000"/>
        <rFont val="맑은 고딕"/>
        <family val="3"/>
        <charset val="129"/>
      </rPr>
      <t>)</t>
    </r>
    <phoneticPr fontId="6" type="noConversion"/>
  </si>
  <si>
    <r>
      <t xml:space="preserve">  ※     </t>
    </r>
    <r>
      <rPr>
        <u/>
        <sz val="10"/>
        <color rgb="FF0000FF"/>
        <rFont val="맑은 고딕"/>
        <family val="3"/>
        <charset val="129"/>
      </rPr>
      <t xml:space="preserve"> (아래 예시 표 4~8 row)</t>
    </r>
    <r>
      <rPr>
        <b/>
        <u/>
        <sz val="10"/>
        <color rgb="FF0000FF"/>
        <rFont val="맑은 고딕"/>
        <family val="3"/>
        <charset val="129"/>
      </rPr>
      <t xml:space="preserve">로 분류된 </t>
    </r>
    <r>
      <rPr>
        <b/>
        <u/>
        <sz val="10"/>
        <color rgb="FFFF0000"/>
        <rFont val="맑은 고딕"/>
        <family val="3"/>
        <charset val="129"/>
      </rPr>
      <t>범위(Box; I Column)</t>
    </r>
    <r>
      <rPr>
        <b/>
        <u/>
        <sz val="10"/>
        <color rgb="FF0000FF"/>
        <rFont val="맑은 고딕"/>
        <family val="3"/>
        <charset val="129"/>
      </rPr>
      <t xml:space="preserve"> 내에서는 반드시 한 개의 숫자만 입력해야 함.(</t>
    </r>
    <r>
      <rPr>
        <b/>
        <u/>
        <sz val="10"/>
        <color rgb="FFFF0000"/>
        <rFont val="맑은 고딕"/>
        <family val="3"/>
        <charset val="129"/>
      </rPr>
      <t>문자 입력 금지</t>
    </r>
    <r>
      <rPr>
        <b/>
        <u/>
        <sz val="10"/>
        <color rgb="FF0000FF"/>
        <rFont val="맑은 고딕"/>
        <family val="3"/>
        <charset val="129"/>
      </rPr>
      <t>)</t>
    </r>
    <phoneticPr fontId="6" type="noConversion"/>
  </si>
  <si>
    <r>
      <t>‘진단항목’별</t>
    </r>
    <r>
      <rPr>
        <u/>
        <sz val="10"/>
        <color rgb="FF000000"/>
        <rFont val="맑은 고딕"/>
        <family val="3"/>
        <charset val="129"/>
      </rPr>
      <t xml:space="preserve"> ‘</t>
    </r>
    <r>
      <rPr>
        <b/>
        <u/>
        <sz val="10"/>
        <color rgb="FF000000"/>
        <rFont val="맑은 고딕"/>
        <family val="3"/>
        <charset val="129"/>
      </rPr>
      <t>점검기준(질문내용)‘&lt;F column&gt;을 단계별로 자세히 읽어</t>
    </r>
    <r>
      <rPr>
        <sz val="10"/>
        <color rgb="FF000000"/>
        <rFont val="맑은 고딕"/>
        <family val="3"/>
        <charset val="129"/>
      </rPr>
      <t xml:space="preserve"> 본다.</t>
    </r>
    <phoneticPr fontId="6" type="noConversion"/>
  </si>
  <si>
    <r>
      <t xml:space="preserve">자가진단을 하는 </t>
    </r>
    <r>
      <rPr>
        <b/>
        <u/>
        <sz val="10"/>
        <color rgb="FF000000"/>
        <rFont val="맑은 고딕"/>
        <family val="3"/>
        <charset val="129"/>
      </rPr>
      <t>회사에 해당하는 단계(요건, 유형)를 찾아</t>
    </r>
    <r>
      <rPr>
        <sz val="10"/>
        <color rgb="FF000000"/>
        <rFont val="맑은 고딕"/>
        <family val="3"/>
        <charset val="129"/>
      </rPr>
      <t xml:space="preserve"> “check</t>
    </r>
    <r>
      <rPr>
        <sz val="10"/>
        <color rgb="FFFF0000"/>
        <rFont val="맑은 고딕"/>
        <family val="3"/>
        <charset val="129"/>
      </rPr>
      <t>&lt;I Column&gt;</t>
    </r>
    <r>
      <rPr>
        <sz val="10"/>
        <color rgb="FF000000"/>
        <rFont val="맑은 고딕"/>
        <family val="3"/>
        <charset val="129"/>
      </rPr>
      <t xml:space="preserve">” 란에 </t>
    </r>
    <r>
      <rPr>
        <b/>
        <sz val="10"/>
        <color rgb="FFFF0000"/>
        <rFont val="맑은 고딕"/>
        <family val="3"/>
        <charset val="129"/>
      </rPr>
      <t>숫자 “1”</t>
    </r>
    <r>
      <rPr>
        <sz val="10"/>
        <color rgb="FF000000"/>
        <rFont val="맑은 고딕"/>
        <family val="3"/>
        <charset val="129"/>
      </rPr>
      <t>을 입력한다.</t>
    </r>
    <phoneticPr fontId="6" type="noConversion"/>
  </si>
  <si>
    <r>
      <t xml:space="preserve">Check 입력 칸(cell)에 1~5 (or 1~3) 단계 중 한 칸에만 </t>
    </r>
    <r>
      <rPr>
        <b/>
        <u/>
        <sz val="10"/>
        <color rgb="FFFF0000"/>
        <rFont val="맑은 고딕"/>
        <family val="3"/>
        <charset val="129"/>
      </rPr>
      <t>숫자 “1”</t>
    </r>
    <r>
      <rPr>
        <sz val="10"/>
        <color rgb="FF000000"/>
        <rFont val="맑은 고딕"/>
        <family val="3"/>
        <charset val="129"/>
      </rPr>
      <t>을 입력한다 (상단 메모장에서 설명).</t>
    </r>
    <phoneticPr fontId="6" type="noConversion"/>
  </si>
  <si>
    <r>
      <t xml:space="preserve">‘참고’ column에 있는 중복 개수를 참조하여 한 개의 Check 입력 칸(cell)에 </t>
    </r>
    <r>
      <rPr>
        <b/>
        <u/>
        <sz val="10"/>
        <color rgb="FFFF0000"/>
        <rFont val="맑은 고딕"/>
        <family val="3"/>
        <charset val="129"/>
      </rPr>
      <t>숫자 “1”</t>
    </r>
    <r>
      <rPr>
        <sz val="10"/>
        <color rgb="FF000000"/>
        <rFont val="맑은 고딕"/>
        <family val="3"/>
        <charset val="129"/>
      </rPr>
      <t xml:space="preserve">을 입력함 (상단 메모장에서 설명). </t>
    </r>
    <phoneticPr fontId="6" type="noConversion"/>
  </si>
  <si>
    <r>
      <t xml:space="preserve">점검기준(F column)을 검토하여 5개 점검기준(요건; 단계) 중 ‘1개 이하로 충족’, ‘2개 충족’, ‘3개 충족’, ‘4개 충족’, ‘5개 충족’ 여부를 파악한 후, 해당 충족 수(참고; H column)가 있는 행(Row)의  (cell)에 </t>
    </r>
    <r>
      <rPr>
        <b/>
        <sz val="10"/>
        <color rgb="FFFF0000"/>
        <rFont val="맑은 고딕"/>
        <family val="3"/>
        <charset val="129"/>
      </rPr>
      <t>숫자 “1”</t>
    </r>
    <r>
      <rPr>
        <sz val="10"/>
        <color rgb="FF000000"/>
        <rFont val="맑은 고딕"/>
        <family val="3"/>
        <charset val="129"/>
      </rPr>
      <t>을 입력한다.</t>
    </r>
    <phoneticPr fontId="6" type="noConversion"/>
  </si>
  <si>
    <t xml:space="preserve">‘단계’ (E column)에 있는 “유형”을 참조하여 한 개의 Check 입력 칸(cell)에 숫자 “1”을 입력함(메모장이 열려 있음). </t>
    <phoneticPr fontId="6" type="noConversion"/>
  </si>
  <si>
    <r>
      <t>: 파일 내 4개 영역별로 구분된 Sheet(</t>
    </r>
    <r>
      <rPr>
        <b/>
        <u/>
        <sz val="10"/>
        <color rgb="FF000000"/>
        <rFont val="맑은 고딕"/>
        <family val="3"/>
        <charset val="129"/>
      </rPr>
      <t>P-공시</t>
    </r>
    <r>
      <rPr>
        <b/>
        <sz val="10"/>
        <color rgb="FF000000"/>
        <rFont val="맑은 고딕"/>
        <family val="3"/>
        <charset val="129"/>
      </rPr>
      <t xml:space="preserve">, </t>
    </r>
    <r>
      <rPr>
        <b/>
        <u/>
        <sz val="10"/>
        <color rgb="FF000000"/>
        <rFont val="맑은 고딕"/>
        <family val="3"/>
        <charset val="129"/>
      </rPr>
      <t>E-환경</t>
    </r>
    <r>
      <rPr>
        <b/>
        <sz val="10"/>
        <color rgb="FF000000"/>
        <rFont val="맑은 고딕"/>
        <family val="3"/>
        <charset val="129"/>
      </rPr>
      <t xml:space="preserve">, </t>
    </r>
    <r>
      <rPr>
        <b/>
        <u/>
        <sz val="10"/>
        <color rgb="FF000000"/>
        <rFont val="맑은 고딕"/>
        <family val="3"/>
        <charset val="129"/>
      </rPr>
      <t>S-사회</t>
    </r>
    <r>
      <rPr>
        <b/>
        <sz val="10"/>
        <color rgb="FF000000"/>
        <rFont val="맑은 고딕"/>
        <family val="3"/>
        <charset val="129"/>
      </rPr>
      <t xml:space="preserve">, </t>
    </r>
    <r>
      <rPr>
        <b/>
        <u/>
        <sz val="10"/>
        <color rgb="FF000000"/>
        <rFont val="맑은 고딕"/>
        <family val="3"/>
        <charset val="129"/>
      </rPr>
      <t>G-지배구조</t>
    </r>
    <r>
      <rPr>
        <sz val="10"/>
        <color rgb="FF000000"/>
        <rFont val="맑은 고딕"/>
        <family val="3"/>
        <charset val="129"/>
      </rPr>
      <t xml:space="preserve"> 영역)별 ( </t>
    </r>
    <r>
      <rPr>
        <u/>
        <sz val="10"/>
        <color rgb="FF000000"/>
        <rFont val="맑은 고딕"/>
        <family val="3"/>
        <charset val="129"/>
      </rPr>
      <t xml:space="preserve">                                        </t>
    </r>
    <r>
      <rPr>
        <sz val="10"/>
        <color rgb="FF000000"/>
        <rFont val="맑은 고딕"/>
        <family val="3"/>
        <charset val="129"/>
      </rPr>
      <t xml:space="preserve"> )의</t>
    </r>
    <phoneticPr fontId="6" type="noConversion"/>
  </si>
  <si>
    <r>
      <t xml:space="preserve">사전진단(평가) 담당자는  </t>
    </r>
    <r>
      <rPr>
        <b/>
        <u/>
        <sz val="10"/>
        <color rgb="FFFF0000"/>
        <rFont val="맑은 고딕"/>
        <family val="3"/>
        <charset val="129"/>
      </rPr>
      <t>점검기준(질문내용)별&lt;F Column&gt;</t>
    </r>
    <r>
      <rPr>
        <sz val="10"/>
        <color rgb="FF000000"/>
        <rFont val="맑은 고딕"/>
        <family val="3"/>
        <charset val="129"/>
      </rPr>
      <t xml:space="preserve">로  점검회사의 상황에 해당하는 </t>
    </r>
    <r>
      <rPr>
        <sz val="10"/>
        <rFont val="맑은 고딕"/>
        <family val="3"/>
        <charset val="129"/>
      </rPr>
      <t xml:space="preserve"> 단계별 행(Row)의 </t>
    </r>
    <r>
      <rPr>
        <b/>
        <u/>
        <sz val="10"/>
        <color rgb="FFFF0000"/>
        <rFont val="맑은 고딕"/>
        <family val="3"/>
        <charset val="129"/>
      </rPr>
      <t xml:space="preserve">
Check열&lt;I Column&gt;에 숫자 "1"입력</t>
    </r>
    <r>
      <rPr>
        <sz val="10"/>
        <color rgb="FF000000"/>
        <rFont val="맑은 고딕"/>
        <family val="3"/>
        <charset val="129"/>
      </rPr>
      <t>함.</t>
    </r>
    <phoneticPr fontId="6" type="noConversion"/>
  </si>
  <si>
    <r>
      <t xml:space="preserve">  </t>
    </r>
    <r>
      <rPr>
        <b/>
        <sz val="10"/>
        <color rgb="FFFF0000"/>
        <rFont val="맑은 고딕"/>
        <family val="3"/>
        <charset val="129"/>
      </rPr>
      <t>숫자 “1”</t>
    </r>
    <r>
      <rPr>
        <sz val="10"/>
        <color rgb="FF000000"/>
        <rFont val="맑은 고딕"/>
        <family val="3"/>
        <charset val="129"/>
      </rPr>
      <t>을 입력한다.</t>
    </r>
    <phoneticPr fontId="6" type="noConversion"/>
  </si>
  <si>
    <r>
      <t xml:space="preserve">  각 해당 영역(</t>
    </r>
    <r>
      <rPr>
        <sz val="10"/>
        <color rgb="FF3057B9"/>
        <rFont val="맑은 고딕"/>
        <family val="3"/>
        <charset val="129"/>
      </rPr>
      <t>Sheet)</t>
    </r>
    <r>
      <rPr>
        <sz val="10"/>
        <color rgb="FF000000"/>
        <rFont val="맑은 고딕"/>
        <family val="3"/>
        <charset val="129"/>
      </rPr>
      <t xml:space="preserve">을 클릭한 후, 점검(평가)할 해당 진단항목별 </t>
    </r>
    <r>
      <rPr>
        <b/>
        <u/>
        <sz val="10"/>
        <color rgb="FF000000"/>
        <rFont val="맑은 고딕"/>
        <family val="3"/>
        <charset val="129"/>
      </rPr>
      <t>“</t>
    </r>
    <r>
      <rPr>
        <b/>
        <u/>
        <sz val="10"/>
        <rFont val="맑은 고딕"/>
        <family val="3"/>
        <charset val="129"/>
      </rPr>
      <t>Check(살구색)</t>
    </r>
    <r>
      <rPr>
        <sz val="10"/>
        <color rgb="FF000000"/>
        <rFont val="맑은 고딕"/>
        <family val="3"/>
        <charset val="129"/>
      </rPr>
      <t xml:space="preserve">”의  </t>
    </r>
    <r>
      <rPr>
        <b/>
        <u/>
        <sz val="10"/>
        <color rgb="FF000000"/>
        <rFont val="맑은 고딕"/>
        <family val="3"/>
        <charset val="129"/>
      </rPr>
      <t>Box(적색선) 안&lt;cell&gt;</t>
    </r>
    <r>
      <rPr>
        <sz val="10"/>
        <color rgb="FF000000"/>
        <rFont val="맑은 고딕"/>
        <family val="3"/>
        <charset val="129"/>
      </rPr>
      <t xml:space="preserve">에 반드시  </t>
    </r>
    <phoneticPr fontId="6" type="noConversion"/>
  </si>
  <si>
    <r>
      <t xml:space="preserve">단계별  ’점검기준(질문내용)‘&lt;F column&gt; 중   </t>
    </r>
    <r>
      <rPr>
        <b/>
        <u/>
        <sz val="10"/>
        <color rgb="FF000000"/>
        <rFont val="맑은 고딕"/>
        <family val="3"/>
        <charset val="129"/>
      </rPr>
      <t>어떤 단계(요건, 유형)에 해당하는 지</t>
    </r>
    <r>
      <rPr>
        <sz val="10"/>
        <color rgb="FF000000"/>
        <rFont val="맑은 고딕"/>
        <family val="3"/>
        <charset val="129"/>
      </rPr>
      <t xml:space="preserve">를 파악하기 위해서는  우측의 </t>
    </r>
    <r>
      <rPr>
        <u/>
        <sz val="10"/>
        <color rgb="FF000000"/>
        <rFont val="맑은 고딕"/>
        <family val="3"/>
        <charset val="129"/>
      </rPr>
      <t>설명자료 중    ”</t>
    </r>
    <r>
      <rPr>
        <b/>
        <u/>
        <sz val="10"/>
        <color rgb="FF000000"/>
        <rFont val="맑은 고딕"/>
        <family val="3"/>
        <charset val="129"/>
      </rPr>
      <t>항목설명</t>
    </r>
    <r>
      <rPr>
        <u/>
        <sz val="10"/>
        <color rgb="FF000000"/>
        <rFont val="맑은 고딕"/>
        <family val="3"/>
        <charset val="129"/>
      </rPr>
      <t>“, ”</t>
    </r>
    <r>
      <rPr>
        <b/>
        <u/>
        <sz val="10"/>
        <color rgb="FF000000"/>
        <rFont val="맑은 고딕"/>
        <family val="3"/>
        <charset val="129"/>
      </rPr>
      <t>성과점검</t>
    </r>
    <r>
      <rPr>
        <u/>
        <sz val="10"/>
        <color rgb="FF000000"/>
        <rFont val="맑은 고딕"/>
        <family val="3"/>
        <charset val="129"/>
      </rPr>
      <t>“, ”</t>
    </r>
    <r>
      <rPr>
        <b/>
        <u/>
        <sz val="10"/>
        <color rgb="FF000000"/>
        <rFont val="맑은 고딕"/>
        <family val="3"/>
        <charset val="129"/>
      </rPr>
      <t>추가설명</t>
    </r>
    <r>
      <rPr>
        <u/>
        <sz val="10"/>
        <color rgb="FF000000"/>
        <rFont val="맑은 고딕"/>
        <family val="3"/>
        <charset val="129"/>
      </rPr>
      <t>“ 내용&lt;K/L/M Column&gt;을 자세히 살펴본다</t>
    </r>
    <r>
      <rPr>
        <sz val="10"/>
        <color rgb="FF000000"/>
        <rFont val="맑은 고딕"/>
        <family val="3"/>
        <charset val="129"/>
      </rPr>
      <t>.</t>
    </r>
    <phoneticPr fontId="6" type="noConversion"/>
  </si>
  <si>
    <t>환경경영 추진을 위한 전사 거버넌스 체계를 구축하고 있는 경우 (전담조직, 실무협의회, 경영회의 및 내부점검체계 등)</t>
    <phoneticPr fontId="6" type="noConversion"/>
  </si>
  <si>
    <t>요건2</t>
    <phoneticPr fontId="6" type="noConversion"/>
  </si>
  <si>
    <t>환경경영 추진 현황을 점검/분석/평가시스템을 구축하고 경영진 포함 관련 구성원의 성과평가지표(KPIs)에 반영하고 있는 경우 (IT기반 모니터링 시스템, 과제점검 회의, 제3자 의견수렴 등)</t>
    <phoneticPr fontId="6" type="noConversion"/>
  </si>
  <si>
    <t>환경경영 추진체계</t>
    <phoneticPr fontId="6" type="noConversion"/>
  </si>
  <si>
    <t xml:space="preserve">E-1-1 </t>
    <phoneticPr fontId="6" type="noConversion"/>
  </si>
  <si>
    <t xml:space="preserve">환경경영 추진을 위한 전담조직 구성 및 직원대상 교육실시 등 </t>
    <phoneticPr fontId="6" type="noConversion"/>
  </si>
  <si>
    <t>▶ 사업장 내에서 직접 생산하거나, 외부로부터 구매하는 에너지 사용 총량을 절감하고 있는 지 점검
▶ 조직 간 규모 차이(매출액, 생산량 등) 또는 각 조직의 사업 변동(구조조정, 인수합병 등)을 고려하여 상대 비교가 용이한 ‘원단위’를 기반으로 에너지 사용량을 확인</t>
    <phoneticPr fontId="6" type="noConversion"/>
  </si>
  <si>
    <r>
      <t xml:space="preserve">▶ 환경성과 향상과 환경 개선 등 경영활동을 통해 환경영향을 관리하는지 여부와 원부자재/에너지/폐기물 등의 효율적인 관리하는지 점검
▶ 이해관계자의 환경지표 개선 요구 대응을 위해 체계적으로 환경경영을 추진하고 있는지 점검
▶ 국내외 제시하는 환경경영시스템 구성요건을 따르거나, 준용하여 환경경영 추진체계를 갖추고 있는지 확인
</t>
    </r>
    <r>
      <rPr>
        <b/>
        <sz val="10"/>
        <color theme="4" tint="-0.249977111117893"/>
        <rFont val="맑은 고딕"/>
        <family val="3"/>
        <charset val="129"/>
      </rPr>
      <t>▶ 환경경영 추진을 위한 전담조직 구성 및 직원대상 교육실시 확인
 7) 전담조직 구축 및 컨설팅 교육하는 방안</t>
    </r>
    <phoneticPr fontId="6" type="noConversion"/>
  </si>
  <si>
    <r>
      <t xml:space="preserve">▶ 고유한 제품, 생산 및 서비스 활동에 의해 필연적으로 발생하는 부정적인 환경영향을 최소화하면서 환경적으로 건전하고 지속 가능한 성장을 위해 조직 특성을 고려한 환경정책이 수립되어 운영되는지 점검
▶ 환경경영에 필요한 내외부 이슈를 파악한 후 이슈를 해결하기 위해 체계적으로 환경정책이 수립 및 운영되고 있는지 점검
</t>
    </r>
    <r>
      <rPr>
        <b/>
        <sz val="10"/>
        <color theme="4" tint="-0.249977111117893"/>
        <rFont val="맑은 고딕"/>
        <family val="3"/>
        <charset val="129"/>
      </rPr>
      <t>▶ 환경개선을 위한 투자 등 공정개선 노력을 점검 (아래 항목 참조)
1) 클링커의 비율을 줄이고 대체 재료를 사용(배합비율 개선 등)하는 방안
2) 양생실 온도 유지를 위한 LPG 사용 감소 방안
3) 등유 보일러에서 액화석유(LPG)로 전환하는 방안 : 석유화학제품-&gt;천연가스(LPG)
4) 재생(가능) 에너지, 폐기물 등을 재활용(플라이 에쉬 등)하는 방안
5) 양생시 광물 탄산화 주입하는 방안 (이산화탄소 흡착 재료를 사용)
6) 믹셔 및 Co₂ 탱크 설치하는 방안</t>
    </r>
    <phoneticPr fontId="6" type="noConversion"/>
  </si>
  <si>
    <r>
      <t xml:space="preserve">▶ 사업장 내에서 직접 생산하거나, 외부로부터 구매하는 에너지 사용량을 절감하고 온실가스 배출(Scope1 &amp; Scope2)을 감축하고 있는지 점검
▶ 조직의 규모 차이(매출액, 생산량 등) 또는 각 조직의 사업 변동(구조조정, 인수합병 등)을 고려하여 상대 비교가 용이한 ‘원단위’를 기반으로 에너지 사용량과 온실가스 배출량을 확인
</t>
    </r>
    <r>
      <rPr>
        <b/>
        <sz val="10"/>
        <color theme="4" tint="-0.249977111117893"/>
        <rFont val="맑은 고딕"/>
        <family val="3"/>
        <charset val="129"/>
      </rPr>
      <t>▶ 환경개선 투자로 인한 에너지 절감 및 온실가스 감축 효과를 점검(아래 항목 참조)
1) 클링커의 비율을 줄이고 대체 재료를 사용(배합비율 개선 등)하는 방안
2) 양생실 온도 유지를 위한 LPG 사용 감소 방안
3) 등유 보일러에서 액화석유(LPG)로 전환하는 방안 : 석유화학제품-&gt;천연가스(LPG)
4) 재생(가능) 에너지, 폐기물 등을 재활용(플라이 에쉬 등)하는 방안
5) 양생시 광물 탄산화 주입하는 방안 (이산화탄소 흡착 재료를 사용)
6) 믹셔 및 Co₂ 탱크 설치하는 방안</t>
    </r>
    <phoneticPr fontId="6" type="noConversion"/>
  </si>
  <si>
    <t>함원규(?)</t>
    <phoneticPr fontId="6" type="noConversion"/>
  </si>
  <si>
    <t>나. 체크리스트 작성시 유의사항</t>
    <phoneticPr fontId="6" type="noConversion"/>
  </si>
  <si>
    <t>: 질문항목별 해당 칸(Cell) 에 Check&lt;숫자 "1" 입력&gt;하려면 객관적으로 확인할 수 있는 해당 증빙(문서화, 데이터 등)이
  확보되어야 함.</t>
    <phoneticPr fontId="6" type="noConversion"/>
  </si>
  <si>
    <t>다. 체크리스트 작성</t>
    <phoneticPr fontId="6" type="noConversion"/>
  </si>
  <si>
    <t>라. Check [점검 책임자&lt;담당자&gt;가 입력하는 범위]</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</si>
</sst>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76" formatCode="0.0"/>
    <numFmt numFmtId="177" formatCode="0.0_ "/>
    <numFmt numFmtId="178" formatCode="0.0000_ "/>
    <numFmt numFmtId="179" formatCode="0.000_ "/>
  </numFmts>
  <fonts count="47" x14ac:knownFonts="1">
    <font>
      <sz val="11"/>
      <color rgb="FF000000"/>
      <name val="맑은 고딕"/>
    </font>
    <font>
      <sz val="9"/>
      <color rgb="FF000000"/>
      <name val="맑은 고딕"/>
      <family val="3"/>
      <charset val="129"/>
    </font>
    <font>
      <b/>
      <sz val="13"/>
      <color rgb="FF000000"/>
      <name val="맑은 고딕"/>
      <family val="3"/>
      <charset val="129"/>
    </font>
    <font>
      <b/>
      <sz val="11"/>
      <color rgb="FF000000"/>
      <name val="맑은 고딕"/>
      <family val="3"/>
      <charset val="129"/>
    </font>
    <font>
      <b/>
      <sz val="9"/>
      <color rgb="FF000000"/>
      <name val="맑은 고딕"/>
      <family val="3"/>
      <charset val="129"/>
    </font>
    <font>
      <sz val="10"/>
      <color rgb="FF000000"/>
      <name val="맑은 고딕"/>
      <family val="3"/>
      <charset val="129"/>
    </font>
    <font>
      <sz val="8"/>
      <name val="돋움"/>
      <family val="3"/>
      <charset val="129"/>
    </font>
    <font>
      <sz val="11"/>
      <color rgb="FF000000"/>
      <name val="맑은 고딕"/>
      <family val="3"/>
      <charset val="129"/>
    </font>
    <font>
      <b/>
      <sz val="10"/>
      <color indexed="10"/>
      <name val="맑은 고딕"/>
      <family val="3"/>
      <charset val="129"/>
    </font>
    <font>
      <b/>
      <sz val="10"/>
      <color rgb="FF363636"/>
      <name val="함초롬바탕"/>
      <family val="1"/>
      <charset val="129"/>
    </font>
    <font>
      <sz val="9"/>
      <name val="맑은 고딕"/>
      <family val="3"/>
      <charset val="129"/>
    </font>
    <font>
      <sz val="10"/>
      <color rgb="FF000000"/>
      <name val="돋움"/>
      <family val="3"/>
      <charset val="129"/>
    </font>
    <font>
      <b/>
      <sz val="10"/>
      <color theme="4" tint="-0.249977111117893"/>
      <name val="맑은 고딕"/>
      <family val="3"/>
      <charset val="129"/>
    </font>
    <font>
      <b/>
      <sz val="9"/>
      <color theme="4" tint="-0.249977111117893"/>
      <name val="맑은 고딕"/>
      <family val="3"/>
      <charset val="129"/>
    </font>
    <font>
      <b/>
      <sz val="10"/>
      <color rgb="FF000000"/>
      <name val="맑은 고딕"/>
      <family val="3"/>
      <charset val="129"/>
    </font>
    <font>
      <b/>
      <sz val="10"/>
      <color theme="9" tint="-0.499984740745262"/>
      <name val="맑은 고딕"/>
      <family val="3"/>
      <charset val="129"/>
    </font>
    <font>
      <b/>
      <sz val="12"/>
      <color rgb="FF000000"/>
      <name val="맑은 고딕"/>
      <family val="3"/>
      <charset val="129"/>
    </font>
    <font>
      <sz val="10"/>
      <color rgb="FF3057B9"/>
      <name val="맑은 고딕"/>
      <family val="3"/>
      <charset val="129"/>
    </font>
    <font>
      <b/>
      <u/>
      <sz val="10"/>
      <color rgb="FF0000FF"/>
      <name val="맑은 고딕"/>
      <family val="3"/>
      <charset val="129"/>
    </font>
    <font>
      <b/>
      <u/>
      <sz val="10"/>
      <color rgb="FFFF0000"/>
      <name val="맑은 고딕"/>
      <family val="3"/>
      <charset val="129"/>
    </font>
    <font>
      <b/>
      <sz val="10"/>
      <color rgb="FFFF0000"/>
      <name val="맑은 고딕"/>
      <family val="3"/>
      <charset val="129"/>
    </font>
    <font>
      <b/>
      <sz val="14"/>
      <color theme="4" tint="-0.249977111117893"/>
      <name val="맑은 고딕"/>
      <family val="3"/>
      <charset val="129"/>
    </font>
    <font>
      <sz val="11"/>
      <name val="맑은 고딕"/>
      <family val="3"/>
      <charset val="129"/>
    </font>
    <font>
      <sz val="11"/>
      <color rgb="FF000000"/>
      <name val="맑은 고딕"/>
      <family val="3"/>
      <charset val="2"/>
    </font>
    <font>
      <sz val="6"/>
      <name val="맑은 고딕"/>
      <family val="3"/>
      <charset val="129"/>
    </font>
    <font>
      <b/>
      <sz val="5"/>
      <name val="맑은 고딕"/>
      <family val="3"/>
      <charset val="129"/>
    </font>
    <font>
      <sz val="5"/>
      <name val="맑은 고딕"/>
      <family val="3"/>
      <charset val="129"/>
    </font>
    <font>
      <sz val="10"/>
      <name val="맑은 고딕"/>
      <family val="3"/>
      <charset val="129"/>
      <scheme val="major"/>
    </font>
    <font>
      <b/>
      <sz val="10"/>
      <name val="함초롬바탕"/>
      <family val="1"/>
      <charset val="129"/>
    </font>
    <font>
      <sz val="10"/>
      <name val="맑은 고딕"/>
      <family val="3"/>
      <charset val="129"/>
    </font>
    <font>
      <b/>
      <sz val="20"/>
      <color theme="4" tint="-0.249977111117893"/>
      <name val="맑은 고딕"/>
      <family val="3"/>
      <charset val="129"/>
    </font>
    <font>
      <u/>
      <sz val="10"/>
      <color rgb="FF000000"/>
      <name val="맑은 고딕"/>
      <family val="3"/>
      <charset val="129"/>
    </font>
    <font>
      <b/>
      <u/>
      <sz val="10"/>
      <color rgb="FF000000"/>
      <name val="맑은 고딕"/>
      <family val="3"/>
      <charset val="129"/>
    </font>
    <font>
      <b/>
      <u/>
      <sz val="10"/>
      <name val="맑은 고딕"/>
      <family val="3"/>
      <charset val="129"/>
    </font>
    <font>
      <sz val="11"/>
      <color theme="1" tint="0.499984740745262"/>
      <name val="맑은 고딕"/>
      <family val="3"/>
      <charset val="129"/>
    </font>
    <font>
      <b/>
      <sz val="9"/>
      <color theme="0" tint="-0.499984740745262"/>
      <name val="HY그래픽M"/>
      <family val="1"/>
      <charset val="129"/>
    </font>
    <font>
      <b/>
      <sz val="18"/>
      <color theme="4" tint="-0.499984740745262"/>
      <name val="HY견명조"/>
      <family val="1"/>
      <charset val="129"/>
    </font>
    <font>
      <b/>
      <sz val="8"/>
      <name val="맑은 고딕"/>
      <family val="3"/>
      <charset val="129"/>
    </font>
    <font>
      <sz val="8"/>
      <name val="맑은 고딕"/>
      <family val="3"/>
      <charset val="129"/>
    </font>
    <font>
      <b/>
      <sz val="20"/>
      <color theme="4" tint="-0.499984740745262"/>
      <name val="HY견명조"/>
      <family val="1"/>
      <charset val="129"/>
    </font>
    <font>
      <b/>
      <sz val="11"/>
      <color theme="1" tint="0.249977111117893"/>
      <name val="맑은 고딕"/>
      <family val="3"/>
      <charset val="129"/>
    </font>
    <font>
      <sz val="9"/>
      <color theme="1" tint="0.249977111117893"/>
      <name val="맑은 고딕"/>
      <family val="3"/>
      <charset val="129"/>
    </font>
    <font>
      <u/>
      <sz val="10"/>
      <color rgb="FFFF0000"/>
      <name val="맑은 고딕"/>
      <family val="3"/>
      <charset val="129"/>
    </font>
    <font>
      <sz val="10"/>
      <color rgb="FFFF0000"/>
      <name val="맑은 고딕"/>
      <family val="3"/>
      <charset val="129"/>
    </font>
    <font>
      <u/>
      <sz val="10"/>
      <name val="맑은 고딕"/>
      <family val="3"/>
      <charset val="129"/>
    </font>
    <font>
      <u/>
      <sz val="10"/>
      <color rgb="FF0000FF"/>
      <name val="맑은 고딕"/>
      <family val="3"/>
      <charset val="129"/>
    </font>
    <font>
      <b/>
      <u/>
      <sz val="10"/>
      <color theme="4" tint="-0.249977111117893"/>
      <name val="맑은 고딕"/>
      <family val="3"/>
      <charset val="129"/>
    </font>
  </fonts>
  <fills count="15">
    <fill>
      <patternFill patternType="none"/>
    </fill>
    <fill>
      <patternFill patternType="gray125"/>
    </fill>
    <fill>
      <patternFill patternType="solid">
        <fgColor rgb="FF9BE5C8"/>
        <bgColor indexed="64"/>
      </patternFill>
    </fill>
    <fill>
      <patternFill patternType="solid">
        <fgColor rgb="FFFFF7CC"/>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EFFFFF"/>
        <bgColor indexed="64"/>
      </patternFill>
    </fill>
    <fill>
      <patternFill patternType="gray125">
        <bgColor rgb="FFEFFFFF"/>
      </patternFill>
    </fill>
    <fill>
      <patternFill patternType="solid">
        <fgColor rgb="FFFFFF00"/>
        <bgColor indexed="64"/>
      </patternFill>
    </fill>
    <fill>
      <patternFill patternType="solid">
        <fgColor theme="8" tint="0.59999389629810485"/>
        <bgColor indexed="64"/>
      </patternFill>
    </fill>
  </fills>
  <borders count="4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medium">
        <color rgb="FFFF0000"/>
      </left>
      <right style="medium">
        <color rgb="FFFF0000"/>
      </right>
      <top style="medium">
        <color rgb="FFFF0000"/>
      </top>
      <bottom style="hair">
        <color auto="1"/>
      </bottom>
      <diagonal/>
    </border>
    <border>
      <left style="medium">
        <color rgb="FFFF0000"/>
      </left>
      <right style="medium">
        <color rgb="FFFF0000"/>
      </right>
      <top style="hair">
        <color auto="1"/>
      </top>
      <bottom style="hair">
        <color auto="1"/>
      </bottom>
      <diagonal/>
    </border>
    <border>
      <left style="medium">
        <color rgb="FFFF0000"/>
      </left>
      <right style="medium">
        <color rgb="FFFF0000"/>
      </right>
      <top style="hair">
        <color auto="1"/>
      </top>
      <bottom style="medium">
        <color rgb="FFFF0000"/>
      </bottom>
      <diagonal/>
    </border>
    <border>
      <left style="medium">
        <color rgb="FFFF0000"/>
      </left>
      <right style="medium">
        <color rgb="FFFF0000"/>
      </right>
      <top style="medium">
        <color rgb="FFFF0000"/>
      </top>
      <bottom style="thin">
        <color auto="1"/>
      </bottom>
      <diagonal/>
    </border>
    <border>
      <left style="medium">
        <color rgb="FFFF0000"/>
      </left>
      <right style="medium">
        <color rgb="FFFF0000"/>
      </right>
      <top style="thin">
        <color auto="1"/>
      </top>
      <bottom style="thin">
        <color auto="1"/>
      </bottom>
      <diagonal/>
    </border>
    <border>
      <left style="medium">
        <color rgb="FFFF0000"/>
      </left>
      <right style="medium">
        <color rgb="FFFF0000"/>
      </right>
      <top style="thin">
        <color auto="1"/>
      </top>
      <bottom style="medium">
        <color rgb="FFFF0000"/>
      </bottom>
      <diagonal/>
    </border>
    <border>
      <left style="thin">
        <color auto="1"/>
      </left>
      <right/>
      <top/>
      <bottom/>
      <diagonal/>
    </border>
    <border>
      <left style="medium">
        <color indexed="64"/>
      </left>
      <right style="medium">
        <color indexed="64"/>
      </right>
      <top style="medium">
        <color indexed="64"/>
      </top>
      <bottom/>
      <diagonal/>
    </border>
    <border>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alignment vertical="center"/>
    </xf>
  </cellStyleXfs>
  <cellXfs count="230">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1" fillId="0" borderId="0" xfId="0" applyFont="1" applyAlignment="1">
      <alignment vertical="center" wrapText="1"/>
    </xf>
    <xf numFmtId="0" fontId="0" fillId="2" borderId="1" xfId="0" applyFill="1" applyBorder="1" applyAlignment="1">
      <alignment horizontal="center" vertical="center"/>
    </xf>
    <xf numFmtId="0" fontId="1" fillId="2" borderId="1" xfId="0" applyFont="1" applyFill="1" applyBorder="1" applyAlignment="1">
      <alignment horizontal="center" vertical="center" wrapText="1"/>
    </xf>
    <xf numFmtId="0" fontId="2" fillId="0" borderId="0" xfId="0" applyFont="1">
      <alignment vertical="center"/>
    </xf>
    <xf numFmtId="0" fontId="1" fillId="0" borderId="0" xfId="0" applyFont="1">
      <alignment vertical="center"/>
    </xf>
    <xf numFmtId="0" fontId="5" fillId="0" borderId="0" xfId="0" applyFont="1">
      <alignment vertical="center"/>
    </xf>
    <xf numFmtId="0" fontId="1" fillId="2" borderId="1" xfId="0"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vertical="center" wrapText="1"/>
    </xf>
    <xf numFmtId="0" fontId="4" fillId="0" borderId="0" xfId="0" applyFont="1" applyAlignment="1">
      <alignment horizontal="left" vertical="center"/>
    </xf>
    <xf numFmtId="0" fontId="1" fillId="0" borderId="0" xfId="0" applyFont="1" applyAlignment="1">
      <alignment horizontal="left" vertical="center"/>
    </xf>
    <xf numFmtId="0" fontId="5" fillId="0" borderId="0" xfId="0" applyFont="1" applyAlignment="1">
      <alignment horizontal="center" vertical="center"/>
    </xf>
    <xf numFmtId="0" fontId="5" fillId="2" borderId="1" xfId="0" applyFont="1" applyFill="1" applyBorder="1" applyAlignment="1">
      <alignment horizontal="center" vertical="center"/>
    </xf>
    <xf numFmtId="0" fontId="5" fillId="0" borderId="0" xfId="0" applyFont="1" applyAlignment="1">
      <alignment vertical="center" wrapText="1"/>
    </xf>
    <xf numFmtId="0" fontId="5" fillId="2" borderId="1" xfId="0" applyFont="1" applyFill="1" applyBorder="1" applyAlignment="1">
      <alignment horizontal="center" vertical="center" wrapText="1"/>
    </xf>
    <xf numFmtId="0" fontId="5" fillId="0" borderId="0" xfId="0" applyFont="1" applyAlignment="1">
      <alignment vertical="top"/>
    </xf>
    <xf numFmtId="0" fontId="5" fillId="2" borderId="1" xfId="0" applyFont="1" applyFill="1" applyBorder="1" applyAlignment="1">
      <alignment horizontal="center" vertical="top"/>
    </xf>
    <xf numFmtId="0" fontId="1" fillId="0" borderId="1" xfId="0" applyFont="1" applyBorder="1" applyAlignment="1">
      <alignment horizontal="center" vertical="center" wrapText="1"/>
    </xf>
    <xf numFmtId="0" fontId="3" fillId="4" borderId="1" xfId="0" applyFont="1" applyFill="1" applyBorder="1" applyAlignment="1">
      <alignment horizontal="center" vertical="center"/>
    </xf>
    <xf numFmtId="0" fontId="1" fillId="0" borderId="6" xfId="0" applyFont="1" applyBorder="1" applyAlignment="1">
      <alignment horizontal="center" vertical="center" wrapText="1"/>
    </xf>
    <xf numFmtId="0" fontId="5" fillId="0" borderId="6" xfId="0" applyFont="1" applyBorder="1" applyAlignment="1">
      <alignment vertical="center" wrapText="1"/>
    </xf>
    <xf numFmtId="0" fontId="1" fillId="0" borderId="7" xfId="0" applyFont="1" applyBorder="1" applyAlignment="1">
      <alignment horizontal="center" vertical="center" wrapText="1"/>
    </xf>
    <xf numFmtId="0" fontId="5" fillId="0" borderId="7" xfId="0" applyFont="1" applyBorder="1" applyAlignment="1">
      <alignment vertical="center" wrapText="1"/>
    </xf>
    <xf numFmtId="0" fontId="1" fillId="0" borderId="8" xfId="0" applyFont="1" applyBorder="1" applyAlignment="1">
      <alignment horizontal="center" vertical="center" wrapText="1"/>
    </xf>
    <xf numFmtId="0" fontId="5" fillId="0" borderId="8" xfId="0" applyFont="1" applyBorder="1" applyAlignment="1">
      <alignment vertical="center" wrapText="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5" fillId="0" borderId="0" xfId="0" applyFont="1" applyAlignment="1">
      <alignment horizontal="center" vertical="center" wrapText="1"/>
    </xf>
    <xf numFmtId="0" fontId="1" fillId="0" borderId="6" xfId="0" applyFont="1" applyBorder="1" applyAlignment="1">
      <alignment vertical="center" wrapText="1"/>
    </xf>
    <xf numFmtId="0" fontId="1" fillId="0" borderId="7" xfId="0" applyFont="1" applyBorder="1" applyAlignment="1">
      <alignment vertical="center" wrapText="1"/>
    </xf>
    <xf numFmtId="0" fontId="1" fillId="0" borderId="8" xfId="0" applyFont="1" applyBorder="1" applyAlignment="1">
      <alignment vertical="center" wrapText="1"/>
    </xf>
    <xf numFmtId="0" fontId="3" fillId="0" borderId="0" xfId="0" applyFont="1" applyAlignment="1">
      <alignment horizontal="left" vertical="center"/>
    </xf>
    <xf numFmtId="0" fontId="1" fillId="2" borderId="3" xfId="0" applyFont="1" applyFill="1" applyBorder="1" applyAlignment="1">
      <alignment horizontal="center" vertical="center" wrapText="1"/>
    </xf>
    <xf numFmtId="0" fontId="5" fillId="0" borderId="18" xfId="0" applyFont="1" applyBorder="1" applyAlignment="1">
      <alignment vertical="center" wrapText="1"/>
    </xf>
    <xf numFmtId="0" fontId="1" fillId="0" borderId="18" xfId="0" applyFont="1" applyBorder="1" applyAlignment="1">
      <alignment vertical="center" wrapText="1"/>
    </xf>
    <xf numFmtId="0" fontId="5" fillId="2" borderId="3" xfId="0" applyFont="1" applyFill="1" applyBorder="1" applyAlignment="1">
      <alignment horizontal="center" vertical="center" wrapText="1"/>
    </xf>
    <xf numFmtId="0" fontId="5" fillId="7" borderId="9" xfId="0" applyFont="1" applyFill="1" applyBorder="1" applyAlignment="1">
      <alignment horizontal="center" vertical="center" wrapText="1"/>
    </xf>
    <xf numFmtId="0" fontId="5" fillId="7" borderId="10" xfId="0" applyFont="1" applyFill="1" applyBorder="1" applyAlignment="1">
      <alignment horizontal="center" vertical="center" wrapText="1"/>
    </xf>
    <xf numFmtId="0" fontId="5" fillId="7" borderId="11" xfId="0" applyFont="1" applyFill="1" applyBorder="1" applyAlignment="1">
      <alignment horizontal="center" vertical="center" wrapText="1"/>
    </xf>
    <xf numFmtId="0" fontId="9" fillId="0" borderId="0" xfId="0" applyFont="1" applyAlignment="1">
      <alignment horizontal="left" vertical="center"/>
    </xf>
    <xf numFmtId="0" fontId="12" fillId="0" borderId="6" xfId="0" applyFont="1" applyBorder="1" applyAlignment="1">
      <alignment vertical="center" wrapText="1"/>
    </xf>
    <xf numFmtId="0" fontId="12" fillId="0" borderId="7" xfId="0" applyFont="1" applyBorder="1" applyAlignment="1">
      <alignment vertical="center" wrapText="1"/>
    </xf>
    <xf numFmtId="0" fontId="12" fillId="0" borderId="8" xfId="0" applyFont="1" applyBorder="1" applyAlignment="1">
      <alignment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5" fillId="0" borderId="0" xfId="0" applyFont="1" applyAlignment="1">
      <alignment vertical="top" wrapText="1"/>
    </xf>
    <xf numFmtId="0" fontId="16" fillId="0" borderId="0" xfId="0" applyFont="1">
      <alignment vertical="center"/>
    </xf>
    <xf numFmtId="0" fontId="16" fillId="0" borderId="21" xfId="0" applyFont="1" applyBorder="1" applyAlignment="1">
      <alignment horizontal="left" vertical="center"/>
    </xf>
    <xf numFmtId="0" fontId="16" fillId="0" borderId="0" xfId="0" applyFont="1" applyAlignment="1">
      <alignment horizontal="left" vertical="center"/>
    </xf>
    <xf numFmtId="0" fontId="16" fillId="0" borderId="24" xfId="0" applyFont="1" applyBorder="1" applyAlignment="1">
      <alignment horizontal="left" vertical="center"/>
    </xf>
    <xf numFmtId="0" fontId="16" fillId="0" borderId="0" xfId="0" applyFont="1" applyAlignment="1">
      <alignment horizontal="justify" vertical="center"/>
    </xf>
    <xf numFmtId="0" fontId="7" fillId="0" borderId="0" xfId="0" applyFont="1">
      <alignment vertical="center"/>
    </xf>
    <xf numFmtId="0" fontId="24" fillId="0" borderId="0" xfId="0" applyFont="1" applyAlignment="1">
      <alignment horizontal="center" vertical="center"/>
    </xf>
    <xf numFmtId="0" fontId="24" fillId="0" borderId="0" xfId="0" applyFont="1">
      <alignment vertical="center"/>
    </xf>
    <xf numFmtId="0" fontId="26" fillId="0" borderId="0" xfId="0" applyFont="1">
      <alignment vertical="center"/>
    </xf>
    <xf numFmtId="0" fontId="26" fillId="0" borderId="0" xfId="0" applyFont="1" applyAlignment="1">
      <alignment horizontal="center" vertical="center"/>
    </xf>
    <xf numFmtId="0" fontId="25" fillId="0" borderId="0" xfId="0" applyFont="1">
      <alignment vertical="center"/>
    </xf>
    <xf numFmtId="2" fontId="26" fillId="0" borderId="0" xfId="0" applyNumberFormat="1" applyFont="1" applyAlignment="1">
      <alignment horizontal="center" vertical="center"/>
    </xf>
    <xf numFmtId="2" fontId="26" fillId="0" borderId="0" xfId="0" applyNumberFormat="1" applyFont="1">
      <alignment vertical="center"/>
    </xf>
    <xf numFmtId="0" fontId="26" fillId="2" borderId="1" xfId="0" applyFont="1" applyFill="1" applyBorder="1" applyAlignment="1">
      <alignment horizontal="center" vertical="center"/>
    </xf>
    <xf numFmtId="0" fontId="25" fillId="3" borderId="1" xfId="0" applyFont="1" applyFill="1" applyBorder="1" applyAlignment="1">
      <alignment horizontal="center" vertical="center"/>
    </xf>
    <xf numFmtId="0" fontId="25" fillId="4" borderId="1" xfId="0" applyFont="1" applyFill="1" applyBorder="1" applyAlignment="1">
      <alignment horizontal="center" vertical="center"/>
    </xf>
    <xf numFmtId="0" fontId="25" fillId="4" borderId="5" xfId="0" applyFont="1" applyFill="1" applyBorder="1" applyAlignment="1">
      <alignment horizontal="center" vertical="center"/>
    </xf>
    <xf numFmtId="0" fontId="25" fillId="5" borderId="1" xfId="0" applyFont="1" applyFill="1" applyBorder="1" applyAlignment="1">
      <alignment horizontal="center" vertical="center"/>
    </xf>
    <xf numFmtId="0" fontId="24" fillId="8" borderId="1" xfId="0" applyFont="1" applyFill="1" applyBorder="1" applyAlignment="1">
      <alignment horizontal="center" vertical="center"/>
    </xf>
    <xf numFmtId="0" fontId="27" fillId="9" borderId="1" xfId="0" applyFont="1" applyFill="1" applyBorder="1" applyAlignment="1">
      <alignment horizontal="center" vertical="center"/>
    </xf>
    <xf numFmtId="0" fontId="26" fillId="0" borderId="2" xfId="0" applyFont="1" applyBorder="1" applyAlignment="1">
      <alignment horizontal="center" vertical="center" wrapText="1"/>
    </xf>
    <xf numFmtId="0" fontId="26" fillId="0" borderId="2" xfId="0" applyFont="1" applyBorder="1">
      <alignment vertical="center"/>
    </xf>
    <xf numFmtId="176" fontId="26" fillId="0" borderId="2" xfId="0" applyNumberFormat="1" applyFont="1" applyBorder="1" applyAlignment="1">
      <alignment horizontal="center" vertical="center"/>
    </xf>
    <xf numFmtId="0" fontId="26" fillId="0" borderId="2" xfId="0" applyFont="1" applyBorder="1" applyAlignment="1">
      <alignment vertical="center" wrapText="1"/>
    </xf>
    <xf numFmtId="2" fontId="26" fillId="0" borderId="2" xfId="0" applyNumberFormat="1" applyFont="1" applyBorder="1" applyAlignment="1">
      <alignment vertical="center" wrapText="1"/>
    </xf>
    <xf numFmtId="0" fontId="26" fillId="0" borderId="2" xfId="0" applyFont="1" applyBorder="1" applyAlignment="1">
      <alignment horizontal="center" vertical="center"/>
    </xf>
    <xf numFmtId="177" fontId="26" fillId="0" borderId="2" xfId="0" applyNumberFormat="1" applyFont="1" applyBorder="1">
      <alignment vertical="center"/>
    </xf>
    <xf numFmtId="0" fontId="26" fillId="0" borderId="1" xfId="0" applyFont="1" applyBorder="1">
      <alignment vertical="center"/>
    </xf>
    <xf numFmtId="176" fontId="24" fillId="0" borderId="1" xfId="0" applyNumberFormat="1" applyFont="1" applyBorder="1" applyAlignment="1">
      <alignment horizontal="center" vertical="center"/>
    </xf>
    <xf numFmtId="2" fontId="26" fillId="0" borderId="5" xfId="0" applyNumberFormat="1" applyFont="1" applyBorder="1" applyAlignment="1">
      <alignment horizontal="center" vertical="center"/>
    </xf>
    <xf numFmtId="176" fontId="26" fillId="0" borderId="1" xfId="0" applyNumberFormat="1" applyFont="1" applyBorder="1" applyAlignment="1">
      <alignment horizontal="center" vertical="center"/>
    </xf>
    <xf numFmtId="0" fontId="26" fillId="0" borderId="1" xfId="0" applyFont="1" applyBorder="1" applyAlignment="1">
      <alignment horizontal="center" vertical="center"/>
    </xf>
    <xf numFmtId="0" fontId="24" fillId="0" borderId="1" xfId="0" applyFont="1" applyBorder="1" applyAlignment="1">
      <alignment horizontal="center" vertical="center"/>
    </xf>
    <xf numFmtId="0" fontId="27" fillId="0" borderId="1" xfId="0" applyFont="1" applyBorder="1" applyAlignment="1">
      <alignment horizontal="center" vertical="center"/>
    </xf>
    <xf numFmtId="0" fontId="26" fillId="0" borderId="3" xfId="0" applyFont="1" applyBorder="1" applyAlignment="1">
      <alignment horizontal="center" vertical="center" wrapText="1"/>
    </xf>
    <xf numFmtId="0" fontId="26" fillId="0" borderId="3" xfId="0" applyFont="1" applyBorder="1">
      <alignment vertical="center"/>
    </xf>
    <xf numFmtId="176" fontId="26" fillId="0" borderId="3" xfId="0" applyNumberFormat="1" applyFont="1" applyBorder="1" applyAlignment="1">
      <alignment horizontal="center" vertical="center"/>
    </xf>
    <xf numFmtId="0" fontId="26" fillId="0" borderId="3" xfId="0" applyFont="1" applyBorder="1" applyAlignment="1">
      <alignment vertical="center" wrapText="1"/>
    </xf>
    <xf numFmtId="0" fontId="26" fillId="0" borderId="3" xfId="0" applyFont="1" applyBorder="1" applyAlignment="1">
      <alignment horizontal="center" vertical="center"/>
    </xf>
    <xf numFmtId="177" fontId="26" fillId="0" borderId="3" xfId="0" applyNumberFormat="1" applyFont="1" applyBorder="1">
      <alignment vertical="center"/>
    </xf>
    <xf numFmtId="0" fontId="28" fillId="0" borderId="0" xfId="0" applyFont="1" applyAlignment="1">
      <alignment horizontal="left" vertical="center"/>
    </xf>
    <xf numFmtId="0" fontId="29" fillId="0" borderId="0" xfId="0" applyFont="1">
      <alignment vertical="center"/>
    </xf>
    <xf numFmtId="0" fontId="26" fillId="0" borderId="4" xfId="0" applyFont="1" applyBorder="1" applyAlignment="1">
      <alignment horizontal="center" vertical="center"/>
    </xf>
    <xf numFmtId="0" fontId="26" fillId="0" borderId="4" xfId="0" applyFont="1" applyBorder="1" applyAlignment="1">
      <alignment vertical="center" wrapText="1"/>
    </xf>
    <xf numFmtId="177" fontId="26" fillId="0" borderId="4" xfId="0" applyNumberFormat="1" applyFont="1" applyBorder="1">
      <alignment vertical="center"/>
    </xf>
    <xf numFmtId="0" fontId="26" fillId="0" borderId="4" xfId="0" applyFont="1" applyBorder="1" applyAlignment="1">
      <alignment horizontal="center" vertical="center" wrapText="1"/>
    </xf>
    <xf numFmtId="0" fontId="26" fillId="0" borderId="4" xfId="0" applyFont="1" applyBorder="1">
      <alignment vertical="center"/>
    </xf>
    <xf numFmtId="176" fontId="26" fillId="0" borderId="4" xfId="0" applyNumberFormat="1" applyFont="1" applyBorder="1" applyAlignment="1">
      <alignment horizontal="center" vertical="center"/>
    </xf>
    <xf numFmtId="177" fontId="26" fillId="0" borderId="1" xfId="0" applyNumberFormat="1" applyFont="1" applyBorder="1">
      <alignment vertical="center"/>
    </xf>
    <xf numFmtId="178" fontId="26" fillId="0" borderId="5" xfId="0" applyNumberFormat="1" applyFont="1" applyBorder="1" applyAlignment="1">
      <alignment horizontal="center" vertical="center"/>
    </xf>
    <xf numFmtId="2" fontId="26" fillId="0" borderId="3" xfId="0" applyNumberFormat="1" applyFont="1" applyBorder="1" applyAlignment="1">
      <alignment vertical="center" wrapText="1"/>
    </xf>
    <xf numFmtId="2" fontId="24" fillId="0" borderId="1" xfId="0" applyNumberFormat="1" applyFont="1" applyBorder="1">
      <alignment vertical="center"/>
    </xf>
    <xf numFmtId="0" fontId="24" fillId="0" borderId="1" xfId="0" applyFont="1" applyBorder="1">
      <alignment vertical="center"/>
    </xf>
    <xf numFmtId="2" fontId="26" fillId="0" borderId="4" xfId="0" applyNumberFormat="1" applyFont="1" applyBorder="1" applyAlignment="1">
      <alignment vertical="center" wrapText="1"/>
    </xf>
    <xf numFmtId="0" fontId="26" fillId="0" borderId="0" xfId="0" applyFont="1" applyAlignment="1">
      <alignment horizontal="right" vertical="center"/>
    </xf>
    <xf numFmtId="0" fontId="24" fillId="0" borderId="1" xfId="0" applyFont="1" applyBorder="1" applyAlignment="1">
      <alignment horizontal="center" vertical="center" wrapText="1"/>
    </xf>
    <xf numFmtId="2" fontId="26" fillId="0" borderId="3" xfId="0" applyNumberFormat="1" applyFont="1" applyBorder="1" applyAlignment="1">
      <alignment horizontal="center" vertical="center" wrapText="1"/>
    </xf>
    <xf numFmtId="2" fontId="26" fillId="0" borderId="4" xfId="0" applyNumberFormat="1" applyFont="1" applyBorder="1" applyAlignment="1">
      <alignment horizontal="center" vertical="center" wrapText="1"/>
    </xf>
    <xf numFmtId="2" fontId="26" fillId="0" borderId="2" xfId="0" applyNumberFormat="1" applyFont="1" applyBorder="1" applyAlignment="1">
      <alignment horizontal="center" vertical="center" wrapText="1"/>
    </xf>
    <xf numFmtId="2" fontId="24" fillId="0" borderId="0" xfId="0" applyNumberFormat="1" applyFont="1" applyAlignment="1">
      <alignment horizontal="center" vertical="center"/>
    </xf>
    <xf numFmtId="0" fontId="5" fillId="10" borderId="9" xfId="0" applyFont="1" applyFill="1" applyBorder="1">
      <alignment vertical="center"/>
    </xf>
    <xf numFmtId="0" fontId="5" fillId="10" borderId="10" xfId="0" applyFont="1" applyFill="1" applyBorder="1">
      <alignment vertical="center"/>
    </xf>
    <xf numFmtId="0" fontId="5" fillId="10" borderId="11" xfId="0" applyFont="1" applyFill="1" applyBorder="1">
      <alignment vertical="center"/>
    </xf>
    <xf numFmtId="0" fontId="5" fillId="10" borderId="9" xfId="0" applyFont="1" applyFill="1" applyBorder="1" applyAlignment="1">
      <alignment horizontal="center" vertical="center" wrapText="1"/>
    </xf>
    <xf numFmtId="0" fontId="5" fillId="10" borderId="10" xfId="0" applyFont="1" applyFill="1" applyBorder="1" applyAlignment="1">
      <alignment horizontal="center" vertical="center" wrapText="1"/>
    </xf>
    <xf numFmtId="0" fontId="5" fillId="10" borderId="11" xfId="0" applyFont="1" applyFill="1" applyBorder="1" applyAlignment="1">
      <alignment horizontal="center" vertical="center" wrapText="1"/>
    </xf>
    <xf numFmtId="0" fontId="5" fillId="10" borderId="5" xfId="0" applyFont="1" applyFill="1" applyBorder="1" applyAlignment="1">
      <alignment horizontal="center" vertical="center" wrapText="1"/>
    </xf>
    <xf numFmtId="0" fontId="34" fillId="0" borderId="0" xfId="0" applyFont="1">
      <alignment vertical="center"/>
    </xf>
    <xf numFmtId="176" fontId="35" fillId="12" borderId="34" xfId="0" applyNumberFormat="1" applyFont="1" applyFill="1" applyBorder="1" applyAlignment="1">
      <alignment horizontal="center" vertical="center"/>
    </xf>
    <xf numFmtId="0" fontId="37" fillId="0" borderId="0" xfId="0" applyFont="1" applyAlignment="1">
      <alignment horizontal="left" vertical="center"/>
    </xf>
    <xf numFmtId="0" fontId="38" fillId="0" borderId="0" xfId="0" applyFont="1">
      <alignment vertical="center"/>
    </xf>
    <xf numFmtId="0" fontId="38" fillId="0" borderId="0" xfId="0" applyFont="1" applyAlignment="1">
      <alignment horizontal="center" vertical="center"/>
    </xf>
    <xf numFmtId="0" fontId="37" fillId="0" borderId="0" xfId="0" applyFont="1">
      <alignment vertical="center"/>
    </xf>
    <xf numFmtId="0" fontId="26" fillId="13" borderId="1" xfId="0" applyFont="1" applyFill="1" applyBorder="1" applyAlignment="1">
      <alignment horizontal="center" vertical="center"/>
    </xf>
    <xf numFmtId="0" fontId="40" fillId="4" borderId="1" xfId="0" applyFont="1" applyFill="1" applyBorder="1" applyAlignment="1">
      <alignment horizontal="center" vertical="center"/>
    </xf>
    <xf numFmtId="0" fontId="40" fillId="0" borderId="1" xfId="0" applyFont="1" applyBorder="1" applyAlignment="1">
      <alignment horizontal="center" vertical="center"/>
    </xf>
    <xf numFmtId="0" fontId="5" fillId="0" borderId="0" xfId="0" applyFont="1" applyAlignment="1" applyProtection="1">
      <alignment horizontal="center" vertical="center"/>
      <protection locked="0"/>
    </xf>
    <xf numFmtId="0" fontId="5" fillId="2" borderId="2" xfId="0" applyFont="1" applyFill="1" applyBorder="1" applyAlignment="1" applyProtection="1">
      <alignment horizontal="center" vertical="center"/>
      <protection locked="0"/>
    </xf>
    <xf numFmtId="0" fontId="5" fillId="6" borderId="12" xfId="0" applyFont="1" applyFill="1" applyBorder="1" applyAlignment="1" applyProtection="1">
      <alignment horizontal="center" vertical="center"/>
      <protection locked="0"/>
    </xf>
    <xf numFmtId="0" fontId="5" fillId="6" borderId="13" xfId="0" applyFont="1" applyFill="1" applyBorder="1" applyAlignment="1" applyProtection="1">
      <alignment horizontal="center" vertical="center"/>
      <protection locked="0"/>
    </xf>
    <xf numFmtId="0" fontId="5" fillId="6" borderId="14" xfId="0" applyFont="1" applyFill="1" applyBorder="1" applyAlignment="1" applyProtection="1">
      <alignment horizontal="center" vertical="center"/>
      <protection locked="0"/>
    </xf>
    <xf numFmtId="0" fontId="5" fillId="6" borderId="12" xfId="0" applyFont="1" applyFill="1" applyBorder="1" applyAlignment="1" applyProtection="1">
      <alignment horizontal="center" vertical="center" wrapText="1"/>
      <protection locked="0"/>
    </xf>
    <xf numFmtId="0" fontId="5" fillId="6" borderId="13" xfId="0" applyFont="1" applyFill="1" applyBorder="1" applyAlignment="1" applyProtection="1">
      <alignment horizontal="center" vertical="center" wrapText="1"/>
      <protection locked="0"/>
    </xf>
    <xf numFmtId="0" fontId="5" fillId="6" borderId="14" xfId="0" applyFont="1" applyFill="1" applyBorder="1" applyAlignment="1" applyProtection="1">
      <alignment horizontal="center" vertical="center" wrapText="1"/>
      <protection locked="0"/>
    </xf>
    <xf numFmtId="0" fontId="5" fillId="6" borderId="15" xfId="0" applyFont="1" applyFill="1" applyBorder="1" applyAlignment="1" applyProtection="1">
      <alignment horizontal="center" vertical="center"/>
      <protection locked="0"/>
    </xf>
    <xf numFmtId="0" fontId="5" fillId="6" borderId="16" xfId="0" applyFont="1" applyFill="1" applyBorder="1" applyAlignment="1" applyProtection="1">
      <alignment horizontal="center" vertical="center"/>
      <protection locked="0"/>
    </xf>
    <xf numFmtId="0" fontId="5" fillId="6" borderId="17" xfId="0" applyFont="1" applyFill="1" applyBorder="1" applyAlignment="1" applyProtection="1">
      <alignment horizontal="center" vertical="center"/>
      <protection locked="0"/>
    </xf>
    <xf numFmtId="0" fontId="5" fillId="0" borderId="0" xfId="0" applyFont="1" applyProtection="1">
      <alignment vertical="center"/>
      <protection locked="0"/>
    </xf>
    <xf numFmtId="0" fontId="24" fillId="9" borderId="1" xfId="0" applyFont="1" applyFill="1" applyBorder="1" applyAlignment="1">
      <alignment horizontal="center" vertical="center"/>
    </xf>
    <xf numFmtId="0" fontId="24" fillId="9" borderId="1" xfId="0" applyFont="1" applyFill="1" applyBorder="1" applyAlignment="1">
      <alignment horizontal="center" vertical="center" shrinkToFit="1"/>
    </xf>
    <xf numFmtId="0" fontId="24" fillId="14" borderId="1" xfId="0" applyFont="1" applyFill="1" applyBorder="1" applyAlignment="1">
      <alignment horizontal="center" vertical="center"/>
    </xf>
    <xf numFmtId="179" fontId="26" fillId="0" borderId="0" xfId="0" applyNumberFormat="1" applyFont="1">
      <alignment vertical="center"/>
    </xf>
    <xf numFmtId="2" fontId="24" fillId="0" borderId="5" xfId="0" applyNumberFormat="1" applyFont="1" applyBorder="1" applyAlignment="1">
      <alignment horizontal="center" vertical="center"/>
    </xf>
    <xf numFmtId="0" fontId="24" fillId="0" borderId="20" xfId="0" applyFont="1" applyBorder="1" applyAlignment="1">
      <alignment horizontal="center" vertical="center"/>
    </xf>
    <xf numFmtId="0" fontId="24" fillId="0" borderId="2" xfId="0" applyFont="1" applyBorder="1" applyAlignment="1">
      <alignment horizontal="center" vertical="center"/>
    </xf>
    <xf numFmtId="0" fontId="24" fillId="0" borderId="35" xfId="0" applyFont="1" applyBorder="1" applyAlignment="1">
      <alignment horizontal="center" vertical="center"/>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24" fillId="0" borderId="42" xfId="0" applyFont="1" applyBorder="1" applyAlignment="1">
      <alignment horizontal="center" vertical="center"/>
    </xf>
    <xf numFmtId="0" fontId="24" fillId="0" borderId="20" xfId="0" applyFont="1" applyBorder="1">
      <alignment vertical="center"/>
    </xf>
    <xf numFmtId="0" fontId="24" fillId="0" borderId="3" xfId="0" applyFont="1" applyBorder="1" applyAlignment="1">
      <alignment horizontal="center" vertical="center"/>
    </xf>
    <xf numFmtId="0" fontId="24" fillId="0" borderId="35" xfId="0" applyFont="1" applyBorder="1">
      <alignment vertical="center"/>
    </xf>
    <xf numFmtId="0" fontId="24" fillId="0" borderId="36" xfId="0" applyFont="1" applyBorder="1">
      <alignment vertical="center"/>
    </xf>
    <xf numFmtId="0" fontId="24" fillId="0" borderId="37" xfId="0" applyFont="1" applyBorder="1">
      <alignment vertical="center"/>
    </xf>
    <xf numFmtId="0" fontId="24" fillId="0" borderId="38" xfId="0" applyFont="1" applyBorder="1">
      <alignment vertical="center"/>
    </xf>
    <xf numFmtId="0" fontId="24" fillId="0" borderId="39" xfId="0" applyFont="1" applyBorder="1">
      <alignment vertical="center"/>
    </xf>
    <xf numFmtId="0" fontId="24" fillId="0" borderId="40" xfId="0" applyFont="1" applyBorder="1">
      <alignment vertical="center"/>
    </xf>
    <xf numFmtId="0" fontId="24" fillId="0" borderId="41" xfId="0" applyFont="1" applyBorder="1">
      <alignment vertical="center"/>
    </xf>
    <xf numFmtId="0" fontId="24" fillId="0" borderId="42" xfId="0" applyFont="1" applyBorder="1">
      <alignment vertical="center"/>
    </xf>
    <xf numFmtId="0" fontId="5" fillId="0" borderId="24" xfId="0" applyFont="1" applyBorder="1">
      <alignment vertical="center"/>
    </xf>
    <xf numFmtId="0" fontId="18" fillId="0" borderId="25" xfId="0" applyFont="1" applyBorder="1" applyAlignment="1">
      <alignment vertical="center" wrapText="1"/>
    </xf>
    <xf numFmtId="0" fontId="5" fillId="0" borderId="25" xfId="0" applyFont="1" applyBorder="1" applyAlignment="1">
      <alignment vertical="center" wrapText="1"/>
    </xf>
    <xf numFmtId="0" fontId="16" fillId="0" borderId="22" xfId="0" applyFont="1" applyBorder="1">
      <alignment vertical="center"/>
    </xf>
    <xf numFmtId="0" fontId="5" fillId="0" borderId="23" xfId="0" applyFont="1" applyBorder="1" applyAlignment="1">
      <alignment vertical="center" wrapText="1"/>
    </xf>
    <xf numFmtId="0" fontId="11" fillId="0" borderId="0" xfId="0" applyFont="1">
      <alignment vertical="center"/>
    </xf>
    <xf numFmtId="0" fontId="5" fillId="0" borderId="26" xfId="0" applyFont="1" applyBorder="1">
      <alignment vertical="center"/>
    </xf>
    <xf numFmtId="0" fontId="16" fillId="0" borderId="27" xfId="0" applyFont="1" applyBorder="1" applyAlignment="1">
      <alignment horizontal="left" vertical="center"/>
    </xf>
    <xf numFmtId="0" fontId="5" fillId="0" borderId="28" xfId="0" applyFont="1" applyBorder="1" applyAlignment="1">
      <alignment vertical="center" wrapText="1"/>
    </xf>
    <xf numFmtId="0" fontId="16" fillId="0" borderId="27" xfId="0" applyFont="1" applyBorder="1">
      <alignment vertical="center"/>
    </xf>
    <xf numFmtId="0" fontId="5" fillId="0" borderId="25" xfId="0" applyFont="1" applyBorder="1">
      <alignment vertical="center"/>
    </xf>
    <xf numFmtId="0" fontId="3" fillId="0" borderId="22" xfId="0" applyFont="1" applyBorder="1" applyAlignment="1">
      <alignment vertical="top"/>
    </xf>
    <xf numFmtId="0" fontId="3" fillId="0" borderId="0" xfId="0" applyFont="1" applyAlignment="1">
      <alignment horizontal="left" vertical="top"/>
    </xf>
    <xf numFmtId="0" fontId="3" fillId="0" borderId="0" xfId="0" applyFont="1" applyAlignment="1">
      <alignment vertical="top"/>
    </xf>
    <xf numFmtId="0" fontId="3" fillId="0" borderId="27" xfId="0" applyFont="1" applyBorder="1" applyAlignment="1">
      <alignment horizontal="left" vertical="top"/>
    </xf>
    <xf numFmtId="0" fontId="3" fillId="0" borderId="22" xfId="0" applyFont="1" applyBorder="1" applyAlignment="1">
      <alignment horizontal="left" vertical="top"/>
    </xf>
    <xf numFmtId="0" fontId="3" fillId="0" borderId="0" xfId="0" applyFont="1" applyAlignment="1">
      <alignment horizontal="justify" vertical="top"/>
    </xf>
    <xf numFmtId="0" fontId="3" fillId="0" borderId="27" xfId="0" applyFont="1" applyBorder="1" applyAlignment="1">
      <alignment vertical="top"/>
    </xf>
    <xf numFmtId="0" fontId="20" fillId="0" borderId="25" xfId="0" applyFont="1" applyBorder="1" applyAlignment="1">
      <alignment vertical="center" wrapText="1"/>
    </xf>
    <xf numFmtId="0" fontId="21" fillId="4" borderId="29" xfId="0" applyFont="1" applyFill="1" applyBorder="1" applyAlignment="1">
      <alignment horizontal="center" vertical="center"/>
    </xf>
    <xf numFmtId="0" fontId="21" fillId="4" borderId="30" xfId="0" applyFont="1" applyFill="1" applyBorder="1" applyAlignment="1">
      <alignment horizontal="center" vertical="center"/>
    </xf>
    <xf numFmtId="0" fontId="21" fillId="4" borderId="31" xfId="0" applyFont="1" applyFill="1" applyBorder="1" applyAlignment="1">
      <alignment horizontal="center" vertical="center"/>
    </xf>
    <xf numFmtId="0" fontId="5" fillId="0" borderId="0" xfId="0" applyFont="1" applyAlignment="1">
      <alignment horizontal="left" vertical="center" wrapText="1"/>
    </xf>
    <xf numFmtId="0" fontId="5" fillId="0" borderId="25" xfId="0" applyFont="1" applyBorder="1" applyAlignment="1">
      <alignment horizontal="left" vertical="center" wrapText="1"/>
    </xf>
    <xf numFmtId="0" fontId="5" fillId="0" borderId="27" xfId="0" applyFont="1" applyBorder="1" applyAlignment="1">
      <alignment horizontal="center" vertical="top"/>
    </xf>
    <xf numFmtId="0" fontId="30" fillId="0" borderId="32" xfId="0" applyFont="1" applyBorder="1" applyAlignment="1">
      <alignment horizontal="center" vertical="center"/>
    </xf>
    <xf numFmtId="0" fontId="40" fillId="4" borderId="1" xfId="0" applyFont="1" applyFill="1" applyBorder="1" applyAlignment="1">
      <alignment horizontal="center" vertical="center"/>
    </xf>
    <xf numFmtId="0" fontId="41" fillId="0" borderId="1" xfId="0" applyFont="1" applyBorder="1" applyAlignment="1">
      <alignment horizontal="left" vertical="center" wrapText="1"/>
    </xf>
    <xf numFmtId="0" fontId="3" fillId="0" borderId="1" xfId="0" applyFont="1" applyBorder="1" applyAlignment="1">
      <alignment horizontal="center" vertical="center" wrapText="1"/>
    </xf>
    <xf numFmtId="0" fontId="0" fillId="0" borderId="5" xfId="0" applyBorder="1">
      <alignment vertical="center"/>
    </xf>
    <xf numFmtId="0" fontId="5" fillId="0" borderId="1" xfId="0" applyFont="1" applyBorder="1" applyAlignment="1">
      <alignment horizontal="center" vertical="center"/>
    </xf>
    <xf numFmtId="176" fontId="15" fillId="0" borderId="1" xfId="0" applyNumberFormat="1" applyFont="1" applyBorder="1" applyAlignment="1">
      <alignment horizontal="center" vertical="center"/>
    </xf>
    <xf numFmtId="176" fontId="15" fillId="0" borderId="2" xfId="0" applyNumberFormat="1" applyFont="1" applyBorder="1" applyAlignment="1">
      <alignment horizontal="center" vertical="center"/>
    </xf>
    <xf numFmtId="0" fontId="14" fillId="0" borderId="1" xfId="0" applyFont="1" applyBorder="1" applyAlignment="1">
      <alignment horizontal="center" vertical="center"/>
    </xf>
    <xf numFmtId="0" fontId="3" fillId="4" borderId="5" xfId="0" applyFont="1" applyFill="1" applyBorder="1" applyAlignment="1">
      <alignment horizontal="center" vertical="center"/>
    </xf>
    <xf numFmtId="0" fontId="3" fillId="4" borderId="20" xfId="0" applyFont="1" applyFill="1" applyBorder="1" applyAlignment="1">
      <alignment horizontal="center" vertical="center"/>
    </xf>
    <xf numFmtId="176" fontId="36" fillId="11" borderId="19" xfId="0" applyNumberFormat="1" applyFont="1" applyFill="1" applyBorder="1" applyAlignment="1">
      <alignment horizontal="center" vertical="center" wrapText="1"/>
    </xf>
    <xf numFmtId="176" fontId="36" fillId="11" borderId="33" xfId="0" applyNumberFormat="1" applyFont="1" applyFill="1" applyBorder="1" applyAlignment="1">
      <alignment horizontal="center" vertical="center" wrapText="1"/>
    </xf>
    <xf numFmtId="176" fontId="39" fillId="11" borderId="33" xfId="0" applyNumberFormat="1" applyFont="1" applyFill="1" applyBorder="1" applyAlignment="1">
      <alignment horizontal="center" vertical="center"/>
    </xf>
    <xf numFmtId="0" fontId="5" fillId="0" borderId="1" xfId="0" applyFont="1" applyBorder="1" applyAlignment="1">
      <alignment vertical="top" wrapText="1"/>
    </xf>
    <xf numFmtId="0" fontId="5" fillId="0" borderId="1" xfId="0" applyFont="1" applyBorder="1" applyAlignment="1">
      <alignment vertical="top"/>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 xfId="0" applyFont="1" applyBorder="1" applyAlignment="1">
      <alignment horizontal="center" vertical="center"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7" fillId="0" borderId="1" xfId="0" applyFont="1" applyBorder="1" applyAlignment="1">
      <alignment vertical="top" wrapText="1"/>
    </xf>
    <xf numFmtId="0" fontId="0" fillId="0" borderId="1" xfId="0" applyBorder="1" applyAlignment="1">
      <alignment vertical="top"/>
    </xf>
    <xf numFmtId="0" fontId="0" fillId="0" borderId="1" xfId="0" applyBorder="1" applyAlignment="1">
      <alignment vertical="top"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7" fillId="0" borderId="1" xfId="0" applyFont="1" applyBorder="1" applyAlignment="1">
      <alignment horizontal="center" vertical="center" wrapText="1"/>
    </xf>
    <xf numFmtId="0" fontId="0" fillId="0" borderId="1" xfId="0" applyBorder="1" applyAlignment="1">
      <alignment vertical="center" wrapText="1"/>
    </xf>
    <xf numFmtId="0" fontId="23" fillId="0" borderId="1" xfId="0" applyFont="1" applyBorder="1" applyAlignment="1">
      <alignment vertical="top" wrapText="1"/>
    </xf>
    <xf numFmtId="0" fontId="27" fillId="0" borderId="2"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2" xfId="0" applyFont="1" applyBorder="1" applyAlignment="1">
      <alignment horizontal="center" vertical="center"/>
    </xf>
    <xf numFmtId="0" fontId="27" fillId="0" borderId="4" xfId="0" applyFont="1" applyBorder="1" applyAlignment="1">
      <alignment horizontal="center" vertical="center"/>
    </xf>
  </cellXfs>
  <cellStyles count="1">
    <cellStyle name="표준" xfId="0" builtinId="0"/>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Normal Style 1 - Accent 1" defaultPivotStyle="Light Style 1 - Accent 1">
    <tableStyle name="Normal Style 1 - Accent 1" pivot="0" count="7"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E45BEF"/>
      <color rgb="FFFF7B29"/>
      <color rgb="FFEAC300"/>
      <color rgb="FF6182D5"/>
      <color rgb="FFE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rgbClr val="E45BEF"/>
            </a:solidFill>
            <a:ln w="12700" cap="flat" cmpd="sng" algn="ctr">
              <a:noFill/>
              <a:prstDash val="solid"/>
              <a:round/>
              <a:headEnd w="med" len="med"/>
              <a:tailEnd w="med" len="med"/>
            </a:ln>
            <a:effectLst>
              <a:outerShdw blurRad="25400" dist="38100" dir="18900000" algn="bl" rotWithShape="0">
                <a:prstClr val="black">
                  <a:alpha val="97000"/>
                </a:prstClr>
              </a:outerShdw>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참고!$AA$18:$AA$27</c:f>
              <c:strCache>
                <c:ptCount val="10"/>
                <c:pt idx="0">
                  <c:v>노동</c:v>
                </c:pt>
                <c:pt idx="1">
                  <c:v>인권</c:v>
                </c:pt>
                <c:pt idx="2">
                  <c:v>다양성/양성평등</c:v>
                </c:pt>
                <c:pt idx="3">
                  <c:v>안전보건</c:v>
                </c:pt>
                <c:pt idx="4">
                  <c:v>작업환경개선</c:v>
                </c:pt>
                <c:pt idx="5">
                  <c:v>산재예방</c:v>
                </c:pt>
                <c:pt idx="6">
                  <c:v>동반성장</c:v>
                </c:pt>
                <c:pt idx="7">
                  <c:v>지역사회</c:v>
                </c:pt>
                <c:pt idx="8">
                  <c:v>정보보호</c:v>
                </c:pt>
                <c:pt idx="9">
                  <c:v>고객관계</c:v>
                </c:pt>
              </c:strCache>
            </c:strRef>
          </c:cat>
          <c:val>
            <c:numRef>
              <c:f>참고!$AB$18:$AB$27</c:f>
              <c:numCache>
                <c:formatCode>0.0_ </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58E9-49A4-A6A1-09327FB5FEF9}"/>
            </c:ext>
          </c:extLst>
        </c:ser>
        <c:dLbls>
          <c:showLegendKey val="0"/>
          <c:showVal val="0"/>
          <c:showCatName val="0"/>
          <c:showSerName val="0"/>
          <c:showPercent val="0"/>
          <c:showBubbleSize val="0"/>
        </c:dLbls>
        <c:gapWidth val="150"/>
        <c:axId val="539456096"/>
        <c:axId val="1"/>
      </c:barChart>
      <c:catAx>
        <c:axId val="539456096"/>
        <c:scaling>
          <c:orientation val="minMax"/>
        </c:scaling>
        <c:delete val="0"/>
        <c:axPos val="b"/>
        <c:numFmt formatCode="General" sourceLinked="0"/>
        <c:majorTickMark val="out"/>
        <c:minorTickMark val="none"/>
        <c:tickLblPos val="nextTo"/>
        <c:txPr>
          <a:bodyPr rot="0" vert="horz"/>
          <a:lstStyle/>
          <a:p>
            <a:pPr algn="l">
              <a:defRPr sz="600">
                <a:latin typeface="+mj-ea"/>
                <a:ea typeface="+mj-ea"/>
              </a:defRPr>
            </a:pPr>
            <a:endParaRPr lang="ko-KR"/>
          </a:p>
        </c:txPr>
        <c:crossAx val="1"/>
        <c:crosses val="autoZero"/>
        <c:auto val="1"/>
        <c:lblAlgn val="ctr"/>
        <c:lblOffset val="100"/>
        <c:tickLblSkip val="1"/>
        <c:tickMarkSkip val="1"/>
        <c:noMultiLvlLbl val="0"/>
      </c:catAx>
      <c:valAx>
        <c:axId val="1"/>
        <c:scaling>
          <c:orientation val="minMax"/>
          <c:max val="100"/>
        </c:scaling>
        <c:delete val="0"/>
        <c:axPos val="l"/>
        <c:majorGridlines>
          <c:spPr>
            <a:ln w="6350"/>
          </c:spPr>
        </c:majorGridlines>
        <c:numFmt formatCode="0.0_ " sourceLinked="1"/>
        <c:majorTickMark val="out"/>
        <c:minorTickMark val="none"/>
        <c:tickLblPos val="nextTo"/>
        <c:txPr>
          <a:bodyPr rot="0" vert="horz"/>
          <a:lstStyle/>
          <a:p>
            <a:pPr algn="l">
              <a:defRPr/>
            </a:pPr>
            <a:endParaRPr lang="ko-KR"/>
          </a:p>
        </c:txPr>
        <c:crossAx val="539456096"/>
        <c:crosses val="autoZero"/>
        <c:crossBetween val="between"/>
        <c:majorUnit val="20"/>
        <c:minorUnit val="20"/>
      </c:valAx>
      <c:spPr>
        <a:noFill/>
        <a:ln w="9525" cap="flat" cmpd="sng" algn="ctr">
          <a:noFill/>
          <a:prstDash val="solid"/>
          <a:round/>
          <a:headEnd w="med" len="med"/>
          <a:tailEnd w="med" len="med"/>
        </a:ln>
      </c:spPr>
    </c:plotArea>
    <c:plotVisOnly val="0"/>
    <c:dispBlanksAs val="gap"/>
    <c:showDLblsOverMax val="1"/>
  </c:chart>
  <c:spPr>
    <a:solidFill>
      <a:srgbClr val="FFFFFF"/>
    </a:solidFill>
    <a:ln w="6350" cap="flat" cmpd="sng" algn="ctr">
      <a:solidFill>
        <a:srgbClr val="000000"/>
      </a:solidFill>
      <a:prstDash val="solid"/>
      <a:round/>
      <a:headEnd w="med" len="med"/>
      <a:tailEnd w="med" len="med"/>
    </a:ln>
  </c:spPr>
  <c:txPr>
    <a:bodyPr/>
    <a:lstStyle/>
    <a:p>
      <a:pPr>
        <a:defRPr sz="900"/>
      </a:pPr>
      <a:endParaRPr lang="ko-KR"/>
    </a:p>
  </c:txPr>
  <c:printSettings>
    <c:headerFooter/>
    <c:pageMargins b="0.75" l="0.7" r="0.7" t="0.75" header="0.3" footer="0.3"/>
    <c:pageSetup/>
  </c:printSettings>
  <c:extLst>
    <c:ext uri="CC8EB2C9-7E31-499d-B8F2-F6CE61031016">
      <ho:hncChartStyle xmlns:ho="http://schemas.haansoft.com/office/8.0" layoutIndex="-1" colorIndex="0" styleIndex="0"/>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bg2">
                <a:lumMod val="25000"/>
              </a:schemeClr>
            </a:solidFill>
            <a:ln w="12700" cap="flat" cmpd="sng" algn="ctr">
              <a:noFill/>
              <a:prstDash val="solid"/>
              <a:round/>
              <a:headEnd w="med" len="med"/>
              <a:tailEnd w="med" len="med"/>
            </a:ln>
            <a:effectLst>
              <a:outerShdw blurRad="25400" dist="38100" dir="18900000" algn="ctr" rotWithShape="0">
                <a:srgbClr val="000000">
                  <a:alpha val="97000"/>
                </a:srgbClr>
              </a:outerShdw>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참고!$AA$29:$AA$34</c:f>
              <c:strCache>
                <c:ptCount val="6"/>
                <c:pt idx="0">
                  <c:v>윤리헌장/실천규범</c:v>
                </c:pt>
                <c:pt idx="1">
                  <c:v>비윤리예방조치</c:v>
                </c:pt>
                <c:pt idx="2">
                  <c:v>반경쟁예방조치</c:v>
                </c:pt>
                <c:pt idx="3">
                  <c:v>공익제보자보호</c:v>
                </c:pt>
                <c:pt idx="4">
                  <c:v>정보공개투명성</c:v>
                </c:pt>
                <c:pt idx="5">
                  <c:v>윤리규범위반공시</c:v>
                </c:pt>
              </c:strCache>
            </c:strRef>
          </c:cat>
          <c:val>
            <c:numRef>
              <c:f>참고!$AB$29:$AB$34</c:f>
              <c:numCache>
                <c:formatCode>0.0_ </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50BF-406A-A569-30BF1EA66BEB}"/>
            </c:ext>
          </c:extLst>
        </c:ser>
        <c:dLbls>
          <c:showLegendKey val="0"/>
          <c:showVal val="0"/>
          <c:showCatName val="0"/>
          <c:showSerName val="0"/>
          <c:showPercent val="0"/>
          <c:showBubbleSize val="0"/>
        </c:dLbls>
        <c:gapWidth val="150"/>
        <c:axId val="540553648"/>
        <c:axId val="1"/>
      </c:barChart>
      <c:catAx>
        <c:axId val="540553648"/>
        <c:scaling>
          <c:orientation val="minMax"/>
        </c:scaling>
        <c:delete val="0"/>
        <c:axPos val="b"/>
        <c:numFmt formatCode="General" sourceLinked="0"/>
        <c:majorTickMark val="out"/>
        <c:minorTickMark val="none"/>
        <c:tickLblPos val="nextTo"/>
        <c:txPr>
          <a:bodyPr rot="0" vert="horz"/>
          <a:lstStyle/>
          <a:p>
            <a:pPr algn="l">
              <a:defRPr sz="600">
                <a:latin typeface="+mj-ea"/>
                <a:ea typeface="+mj-ea"/>
              </a:defRPr>
            </a:pPr>
            <a:endParaRPr lang="ko-KR"/>
          </a:p>
        </c:txPr>
        <c:crossAx val="1"/>
        <c:crosses val="autoZero"/>
        <c:auto val="1"/>
        <c:lblAlgn val="ctr"/>
        <c:lblOffset val="100"/>
        <c:tickLblSkip val="1"/>
        <c:tickMarkSkip val="1"/>
        <c:noMultiLvlLbl val="0"/>
      </c:catAx>
      <c:valAx>
        <c:axId val="1"/>
        <c:scaling>
          <c:orientation val="minMax"/>
          <c:max val="100"/>
        </c:scaling>
        <c:delete val="0"/>
        <c:axPos val="l"/>
        <c:majorGridlines>
          <c:spPr>
            <a:ln w="6350"/>
          </c:spPr>
        </c:majorGridlines>
        <c:numFmt formatCode="0.0_ " sourceLinked="1"/>
        <c:majorTickMark val="out"/>
        <c:minorTickMark val="none"/>
        <c:tickLblPos val="nextTo"/>
        <c:txPr>
          <a:bodyPr rot="0" vert="horz"/>
          <a:lstStyle/>
          <a:p>
            <a:pPr algn="l">
              <a:defRPr/>
            </a:pPr>
            <a:endParaRPr lang="ko-KR"/>
          </a:p>
        </c:txPr>
        <c:crossAx val="540553648"/>
        <c:crosses val="autoZero"/>
        <c:crossBetween val="between"/>
        <c:majorUnit val="20"/>
        <c:minorUnit val="20"/>
      </c:valAx>
      <c:spPr>
        <a:noFill/>
        <a:ln w="9525" cap="flat" cmpd="sng" algn="ctr">
          <a:noFill/>
          <a:prstDash val="solid"/>
          <a:round/>
          <a:headEnd w="med" len="med"/>
          <a:tailEnd w="med" len="med"/>
        </a:ln>
      </c:spPr>
    </c:plotArea>
    <c:plotVisOnly val="0"/>
    <c:dispBlanksAs val="gap"/>
    <c:showDLblsOverMax val="1"/>
  </c:chart>
  <c:spPr>
    <a:solidFill>
      <a:srgbClr val="FFFFFF"/>
    </a:solidFill>
    <a:ln w="6350" cap="flat" cmpd="sng" algn="ctr">
      <a:solidFill>
        <a:srgbClr val="000000"/>
      </a:solidFill>
      <a:prstDash val="solid"/>
      <a:round/>
      <a:headEnd w="med" len="med"/>
      <a:tailEnd w="med" len="med"/>
    </a:ln>
  </c:spPr>
  <c:txPr>
    <a:bodyPr/>
    <a:lstStyle/>
    <a:p>
      <a:pPr>
        <a:defRPr sz="900"/>
      </a:pPr>
      <a:endParaRPr lang="ko-KR"/>
    </a:p>
  </c:txPr>
  <c:printSettings>
    <c:headerFooter/>
    <c:pageMargins b="0.75" l="0.7" r="0.7" t="0.75" header="0.3" footer="0.3"/>
    <c:pageSetup/>
  </c:printSettings>
  <c:extLst>
    <c:ext uri="CC8EB2C9-7E31-499d-B8F2-F6CE61031016">
      <ho:hncChartStyle xmlns:ho="http://schemas.haansoft.com/office/8.0" layoutIndex="-1" colorIndex="0" styleIndex="0"/>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rgbClr val="339966"/>
            </a:solidFill>
            <a:ln w="12700" cap="flat" cmpd="sng" algn="ctr">
              <a:noFill/>
              <a:prstDash val="solid"/>
              <a:round/>
              <a:headEnd w="med" len="med"/>
              <a:tailEnd w="med" len="med"/>
            </a:ln>
            <a:effectLst>
              <a:outerShdw blurRad="25400" dist="38100" dir="18900000" algn="bl" rotWithShape="0">
                <a:schemeClr val="tx1">
                  <a:alpha val="97000"/>
                </a:schemeClr>
              </a:outerShdw>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참고!$AA$11:$AA$16</c:f>
              <c:strCache>
                <c:ptCount val="6"/>
                <c:pt idx="0">
                  <c:v>환경경영 체계</c:v>
                </c:pt>
                <c:pt idx="1">
                  <c:v>자원</c:v>
                </c:pt>
                <c:pt idx="2">
                  <c:v>에너지/온실가스</c:v>
                </c:pt>
                <c:pt idx="3">
                  <c:v>유해물질</c:v>
                </c:pt>
                <c:pt idx="4">
                  <c:v>대기오염</c:v>
                </c:pt>
                <c:pt idx="5">
                  <c:v>수질오염</c:v>
                </c:pt>
              </c:strCache>
            </c:strRef>
          </c:cat>
          <c:val>
            <c:numRef>
              <c:f>참고!$AB$11:$AB$16</c:f>
              <c:numCache>
                <c:formatCode>0.0_ </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D25F-40B0-8187-87BB2A60235E}"/>
            </c:ext>
          </c:extLst>
        </c:ser>
        <c:dLbls>
          <c:showLegendKey val="0"/>
          <c:showVal val="0"/>
          <c:showCatName val="0"/>
          <c:showSerName val="0"/>
          <c:showPercent val="0"/>
          <c:showBubbleSize val="0"/>
        </c:dLbls>
        <c:gapWidth val="149"/>
        <c:axId val="540555088"/>
        <c:axId val="1"/>
      </c:barChart>
      <c:catAx>
        <c:axId val="540555088"/>
        <c:scaling>
          <c:orientation val="minMax"/>
        </c:scaling>
        <c:delete val="0"/>
        <c:axPos val="b"/>
        <c:numFmt formatCode="General" sourceLinked="0"/>
        <c:majorTickMark val="out"/>
        <c:minorTickMark val="none"/>
        <c:tickLblPos val="nextTo"/>
        <c:txPr>
          <a:bodyPr rot="0" vert="horz"/>
          <a:lstStyle/>
          <a:p>
            <a:pPr algn="l">
              <a:defRPr sz="600">
                <a:latin typeface="+mj-ea"/>
                <a:ea typeface="+mj-ea"/>
              </a:defRPr>
            </a:pPr>
            <a:endParaRPr lang="ko-KR"/>
          </a:p>
        </c:txPr>
        <c:crossAx val="1"/>
        <c:crosses val="autoZero"/>
        <c:auto val="1"/>
        <c:lblAlgn val="ctr"/>
        <c:lblOffset val="100"/>
        <c:tickLblSkip val="1"/>
        <c:tickMarkSkip val="1"/>
        <c:noMultiLvlLbl val="0"/>
      </c:catAx>
      <c:valAx>
        <c:axId val="1"/>
        <c:scaling>
          <c:orientation val="minMax"/>
          <c:max val="100"/>
        </c:scaling>
        <c:delete val="0"/>
        <c:axPos val="l"/>
        <c:majorGridlines>
          <c:spPr>
            <a:ln w="6350"/>
          </c:spPr>
        </c:majorGridlines>
        <c:numFmt formatCode="0.0_ " sourceLinked="1"/>
        <c:majorTickMark val="out"/>
        <c:minorTickMark val="none"/>
        <c:tickLblPos val="nextTo"/>
        <c:txPr>
          <a:bodyPr rot="0" vert="horz"/>
          <a:lstStyle/>
          <a:p>
            <a:pPr algn="l">
              <a:defRPr/>
            </a:pPr>
            <a:endParaRPr lang="ko-KR"/>
          </a:p>
        </c:txPr>
        <c:crossAx val="540555088"/>
        <c:crosses val="autoZero"/>
        <c:crossBetween val="between"/>
        <c:majorUnit val="20"/>
        <c:minorUnit val="20"/>
      </c:valAx>
      <c:spPr>
        <a:noFill/>
        <a:ln w="9525" cap="flat" cmpd="sng" algn="ctr">
          <a:noFill/>
          <a:prstDash val="solid"/>
          <a:round/>
          <a:headEnd w="med" len="med"/>
          <a:tailEnd w="med" len="med"/>
        </a:ln>
      </c:spPr>
    </c:plotArea>
    <c:plotVisOnly val="0"/>
    <c:dispBlanksAs val="gap"/>
    <c:showDLblsOverMax val="1"/>
  </c:chart>
  <c:spPr>
    <a:solidFill>
      <a:srgbClr val="FFFFFF"/>
    </a:solidFill>
    <a:ln w="6350" cap="flat" cmpd="sng" algn="ctr">
      <a:solidFill>
        <a:srgbClr val="000000"/>
      </a:solidFill>
      <a:prstDash val="solid"/>
      <a:round/>
      <a:headEnd w="med" len="med"/>
      <a:tailEnd w="med" len="med"/>
    </a:ln>
  </c:spPr>
  <c:txPr>
    <a:bodyPr/>
    <a:lstStyle/>
    <a:p>
      <a:pPr>
        <a:defRPr sz="900"/>
      </a:pPr>
      <a:endParaRPr lang="ko-KR"/>
    </a:p>
  </c:txPr>
  <c:printSettings>
    <c:headerFooter/>
    <c:pageMargins b="0.75" l="0.7" r="0.7" t="0.75" header="0.3" footer="0.3"/>
    <c:pageSetup/>
  </c:printSettings>
  <c:extLst>
    <c:ext uri="CC8EB2C9-7E31-499d-B8F2-F6CE61031016">
      <ho:hncChartStyle xmlns:ho="http://schemas.haansoft.com/office/8.0" layoutIndex="-1" colorIndex="0" styleIndex="0"/>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40"/>
      <c:rotY val="60"/>
      <c:rAngAx val="0"/>
      <c:perspective val="20"/>
    </c:view3D>
    <c:floor>
      <c:thickness val="0"/>
    </c:floor>
    <c:sideWall>
      <c:thickness val="0"/>
    </c:sideWall>
    <c:backWall>
      <c:thickness val="0"/>
    </c:backWall>
    <c:plotArea>
      <c:layout>
        <c:manualLayout>
          <c:layoutTarget val="inner"/>
          <c:xMode val="edge"/>
          <c:yMode val="edge"/>
          <c:x val="0.10711459186849343"/>
          <c:y val="7.7266303250555224E-2"/>
          <c:w val="0.86015549076773568"/>
          <c:h val="0.78390739619086081"/>
        </c:manualLayout>
      </c:layout>
      <c:pie3DChart>
        <c:varyColors val="1"/>
        <c:ser>
          <c:idx val="0"/>
          <c:order val="0"/>
          <c:spPr>
            <a:ln w="12700" cap="flat" cmpd="sng" algn="ctr">
              <a:solidFill>
                <a:srgbClr val="FFFFFF"/>
              </a:solidFill>
              <a:prstDash val="solid"/>
              <a:round/>
              <a:headEnd w="med" len="med"/>
              <a:tailEnd w="med" len="med"/>
            </a:ln>
          </c:spPr>
          <c:dPt>
            <c:idx val="0"/>
            <c:bubble3D val="0"/>
            <c:explosion val="5"/>
            <c:spPr>
              <a:solidFill>
                <a:srgbClr val="EAC300"/>
              </a:solidFill>
              <a:ln w="12700" cap="flat" cmpd="sng" algn="ctr">
                <a:solidFill>
                  <a:schemeClr val="bg1"/>
                </a:solidFill>
                <a:prstDash val="solid"/>
                <a:round/>
                <a:headEnd w="med" len="med"/>
                <a:tailEnd w="med" len="med"/>
              </a:ln>
            </c:spPr>
            <c:extLst>
              <c:ext xmlns:c16="http://schemas.microsoft.com/office/drawing/2014/chart" uri="{C3380CC4-5D6E-409C-BE32-E72D297353CC}">
                <c16:uniqueId val="{00000001-78FD-4BB9-9978-F8804C844394}"/>
              </c:ext>
            </c:extLst>
          </c:dPt>
          <c:dPt>
            <c:idx val="1"/>
            <c:bubble3D val="0"/>
            <c:explosion val="5"/>
            <c:spPr>
              <a:solidFill>
                <a:srgbClr val="289B6E"/>
              </a:solidFill>
              <a:ln w="12700">
                <a:solidFill>
                  <a:schemeClr val="bg1"/>
                </a:solidFill>
              </a:ln>
            </c:spPr>
            <c:extLst>
              <c:ext xmlns:c16="http://schemas.microsoft.com/office/drawing/2014/chart" uri="{C3380CC4-5D6E-409C-BE32-E72D297353CC}">
                <c16:uniqueId val="{00000003-78FD-4BB9-9978-F8804C844394}"/>
              </c:ext>
            </c:extLst>
          </c:dPt>
          <c:dPt>
            <c:idx val="2"/>
            <c:bubble3D val="0"/>
            <c:explosion val="5"/>
            <c:spPr>
              <a:solidFill>
                <a:srgbClr val="E45BEF"/>
              </a:solidFill>
              <a:ln>
                <a:solidFill>
                  <a:schemeClr val="bg1"/>
                </a:solidFill>
              </a:ln>
            </c:spPr>
            <c:extLst>
              <c:ext xmlns:c16="http://schemas.microsoft.com/office/drawing/2014/chart" uri="{C3380CC4-5D6E-409C-BE32-E72D297353CC}">
                <c16:uniqueId val="{00000005-78FD-4BB9-9978-F8804C844394}"/>
              </c:ext>
            </c:extLst>
          </c:dPt>
          <c:dPt>
            <c:idx val="3"/>
            <c:bubble3D val="0"/>
            <c:explosion val="5"/>
            <c:spPr>
              <a:solidFill>
                <a:schemeClr val="bg2">
                  <a:lumMod val="25000"/>
                </a:schemeClr>
              </a:solidFill>
              <a:ln w="12700">
                <a:solidFill>
                  <a:schemeClr val="bg1"/>
                </a:solidFill>
              </a:ln>
            </c:spPr>
            <c:extLst>
              <c:ext xmlns:c16="http://schemas.microsoft.com/office/drawing/2014/chart" uri="{C3380CC4-5D6E-409C-BE32-E72D297353CC}">
                <c16:uniqueId val="{00000007-78FD-4BB9-9978-F8804C844394}"/>
              </c:ext>
            </c:extLst>
          </c:dPt>
          <c:dLbls>
            <c:dLbl>
              <c:idx val="2"/>
              <c:layout>
                <c:manualLayout>
                  <c:x val="1.304108945165364E-2"/>
                  <c:y val="-2.564102564102564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8FD-4BB9-9978-F8804C844394}"/>
                </c:ext>
              </c:extLst>
            </c:dLbl>
            <c:numFmt formatCode="#,##0.0_);[Red]\(#,##0.0\)" sourceLinked="0"/>
            <c:spPr>
              <a:noFill/>
              <a:ln>
                <a:noFill/>
              </a:ln>
              <a:effectLst/>
            </c:spPr>
            <c:txPr>
              <a:bodyPr wrap="square" lIns="38100" tIns="19050" rIns="38100" bIns="19050" anchor="ctr">
                <a:spAutoFit/>
              </a:bodyPr>
              <a:lstStyle/>
              <a:p>
                <a:pPr>
                  <a:defRPr sz="900">
                    <a:solidFill>
                      <a:srgbClr val="FF0000"/>
                    </a:solidFill>
                  </a:defRPr>
                </a:pPr>
                <a:endParaRPr lang="ko-KR"/>
              </a:p>
            </c:txPr>
            <c:dLblPos val="outEnd"/>
            <c:showLegendKey val="0"/>
            <c:showVal val="1"/>
            <c:showCatName val="0"/>
            <c:showSerName val="0"/>
            <c:showPercent val="0"/>
            <c:showBubbleSize val="0"/>
            <c:showLeaderLines val="0"/>
            <c:extLst>
              <c:ext xmlns:c15="http://schemas.microsoft.com/office/drawing/2012/chart" uri="{CE6537A1-D6FC-4f65-9D91-7224C49458BB}"/>
            </c:extLst>
          </c:dLbls>
          <c:cat>
            <c:strRef>
              <c:f>참고!$AL$10:$AL$13</c:f>
              <c:strCache>
                <c:ptCount val="4"/>
                <c:pt idx="0">
                  <c:v>P: 공시영역</c:v>
                </c:pt>
                <c:pt idx="1">
                  <c:v>E: 환경영역</c:v>
                </c:pt>
                <c:pt idx="2">
                  <c:v>S: 사회영역</c:v>
                </c:pt>
                <c:pt idx="3">
                  <c:v>G: 지배구조영역</c:v>
                </c:pt>
              </c:strCache>
            </c:strRef>
          </c:cat>
          <c:val>
            <c:numRef>
              <c:f>참고!$AF$6:$AF$9</c:f>
              <c:numCache>
                <c:formatCode>0.00</c:formatCode>
                <c:ptCount val="4"/>
                <c:pt idx="0">
                  <c:v>0</c:v>
                </c:pt>
                <c:pt idx="1">
                  <c:v>0</c:v>
                </c:pt>
                <c:pt idx="2">
                  <c:v>0</c:v>
                </c:pt>
                <c:pt idx="3">
                  <c:v>0</c:v>
                </c:pt>
              </c:numCache>
            </c:numRef>
          </c:val>
          <c:extLst>
            <c:ext xmlns:c16="http://schemas.microsoft.com/office/drawing/2014/chart" uri="{C3380CC4-5D6E-409C-BE32-E72D297353CC}">
              <c16:uniqueId val="{00000008-78FD-4BB9-9978-F8804C844394}"/>
            </c:ext>
          </c:extLst>
        </c:ser>
        <c:dLbls>
          <c:showLegendKey val="0"/>
          <c:showVal val="0"/>
          <c:showCatName val="0"/>
          <c:showSerName val="0"/>
          <c:showPercent val="0"/>
          <c:showBubbleSize val="0"/>
          <c:showLeaderLines val="0"/>
        </c:dLbls>
      </c:pie3DChart>
      <c:spPr>
        <a:solidFill>
          <a:srgbClr val="FFFFFF"/>
        </a:solidFill>
      </c:spPr>
    </c:plotArea>
    <c:legend>
      <c:legendPos val="b"/>
      <c:layout>
        <c:manualLayout>
          <c:xMode val="edge"/>
          <c:yMode val="edge"/>
          <c:x val="0"/>
          <c:y val="0.58789555151759876"/>
          <c:w val="0.21034953664005285"/>
          <c:h val="0.40207820176324105"/>
        </c:manualLayout>
      </c:layout>
      <c:overlay val="0"/>
      <c:txPr>
        <a:bodyPr/>
        <a:lstStyle/>
        <a:p>
          <a:pPr>
            <a:defRPr sz="600">
              <a:latin typeface="+mj-ea"/>
              <a:ea typeface="+mj-ea"/>
            </a:defRPr>
          </a:pPr>
          <a:endParaRPr lang="ko-KR"/>
        </a:p>
      </c:txPr>
    </c:legend>
    <c:plotVisOnly val="0"/>
    <c:dispBlanksAs val="gap"/>
    <c:showDLblsOverMax val="1"/>
  </c:chart>
  <c:spPr>
    <a:solidFill>
      <a:srgbClr val="FFFFFF"/>
    </a:solidFill>
    <a:ln w="6350" cap="flat" cmpd="sng" algn="ctr">
      <a:solidFill>
        <a:schemeClr val="tx1"/>
      </a:solidFill>
      <a:prstDash val="solid"/>
      <a:round/>
      <a:headEnd w="med" len="med"/>
      <a:tailEnd w="med" len="med"/>
    </a:ln>
    <a:effectLst>
      <a:softEdge rad="101600"/>
    </a:effectLst>
  </c:spPr>
  <c:printSettings>
    <c:headerFooter/>
    <c:pageMargins b="0.75" l="0.7" r="0.7" t="0.75" header="0.3" footer="0.3"/>
    <c:pageSetup/>
  </c:printSettings>
  <c:extLst>
    <c:ext uri="CC8EB2C9-7E31-499d-B8F2-F6CE61031016">
      <ho:hncChartStyle xmlns:ho="http://schemas.haansoft.com/office/8.0" layoutIndex="-1" colorIndex="20" styleIndex="0"/>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rgbClr val="EAC300"/>
            </a:solidFill>
            <a:ln w="12700" cap="flat" cmpd="sng" algn="ctr">
              <a:noFill/>
              <a:prstDash val="solid"/>
              <a:round/>
              <a:headEnd w="med" len="med"/>
              <a:tailEnd w="med" len="med"/>
            </a:ln>
            <a:effectLst>
              <a:outerShdw blurRad="25400" dist="38100" dir="18900000" algn="ctr" rotWithShape="0">
                <a:srgbClr val="000000">
                  <a:alpha val="97000"/>
                </a:srgbClr>
              </a:outerShdw>
            </a:effectLst>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참고!$AA$6:$AA$9</c:f>
              <c:strCache>
                <c:ptCount val="4"/>
                <c:pt idx="0">
                  <c:v>정보공시 방식</c:v>
                </c:pt>
                <c:pt idx="1">
                  <c:v>정보공시 주기</c:v>
                </c:pt>
                <c:pt idx="2">
                  <c:v>정보공시 범위</c:v>
                </c:pt>
                <c:pt idx="3">
                  <c:v>정보공시 검증</c:v>
                </c:pt>
              </c:strCache>
            </c:strRef>
          </c:cat>
          <c:val>
            <c:numRef>
              <c:f>참고!$AB$6:$AB$9</c:f>
              <c:numCache>
                <c:formatCode>0.0_ </c:formatCode>
                <c:ptCount val="4"/>
                <c:pt idx="0">
                  <c:v>0</c:v>
                </c:pt>
                <c:pt idx="1">
                  <c:v>0</c:v>
                </c:pt>
                <c:pt idx="2">
                  <c:v>0</c:v>
                </c:pt>
                <c:pt idx="3">
                  <c:v>0</c:v>
                </c:pt>
              </c:numCache>
            </c:numRef>
          </c:val>
          <c:extLst>
            <c:ext xmlns:c16="http://schemas.microsoft.com/office/drawing/2014/chart" uri="{C3380CC4-5D6E-409C-BE32-E72D297353CC}">
              <c16:uniqueId val="{00000000-0F92-4660-9F52-682FF108D730}"/>
            </c:ext>
          </c:extLst>
        </c:ser>
        <c:dLbls>
          <c:showLegendKey val="0"/>
          <c:showVal val="0"/>
          <c:showCatName val="0"/>
          <c:showSerName val="0"/>
          <c:showPercent val="0"/>
          <c:showBubbleSize val="0"/>
        </c:dLbls>
        <c:gapWidth val="149"/>
        <c:axId val="540556888"/>
        <c:axId val="1"/>
      </c:barChart>
      <c:catAx>
        <c:axId val="540556888"/>
        <c:scaling>
          <c:orientation val="minMax"/>
        </c:scaling>
        <c:delete val="0"/>
        <c:axPos val="b"/>
        <c:numFmt formatCode="General" sourceLinked="0"/>
        <c:majorTickMark val="out"/>
        <c:minorTickMark val="none"/>
        <c:tickLblPos val="nextTo"/>
        <c:txPr>
          <a:bodyPr rot="0" vert="horz"/>
          <a:lstStyle/>
          <a:p>
            <a:pPr algn="l">
              <a:defRPr sz="600">
                <a:latin typeface="+mj-ea"/>
                <a:ea typeface="+mj-ea"/>
              </a:defRPr>
            </a:pPr>
            <a:endParaRPr lang="ko-KR"/>
          </a:p>
        </c:txPr>
        <c:crossAx val="1"/>
        <c:crosses val="autoZero"/>
        <c:auto val="1"/>
        <c:lblAlgn val="ctr"/>
        <c:lblOffset val="100"/>
        <c:tickLblSkip val="1"/>
        <c:tickMarkSkip val="1"/>
        <c:noMultiLvlLbl val="0"/>
      </c:catAx>
      <c:valAx>
        <c:axId val="1"/>
        <c:scaling>
          <c:orientation val="minMax"/>
          <c:max val="100"/>
        </c:scaling>
        <c:delete val="0"/>
        <c:axPos val="l"/>
        <c:majorGridlines>
          <c:spPr>
            <a:ln w="6350"/>
          </c:spPr>
        </c:majorGridlines>
        <c:numFmt formatCode="0.0_ " sourceLinked="1"/>
        <c:majorTickMark val="out"/>
        <c:minorTickMark val="none"/>
        <c:tickLblPos val="nextTo"/>
        <c:txPr>
          <a:bodyPr rot="0" vert="horz"/>
          <a:lstStyle/>
          <a:p>
            <a:pPr algn="l">
              <a:defRPr/>
            </a:pPr>
            <a:endParaRPr lang="ko-KR"/>
          </a:p>
        </c:txPr>
        <c:crossAx val="540556888"/>
        <c:crosses val="autoZero"/>
        <c:crossBetween val="between"/>
        <c:majorUnit val="20"/>
        <c:minorUnit val="20"/>
      </c:valAx>
      <c:spPr>
        <a:noFill/>
        <a:ln w="9525" cap="flat" cmpd="sng" algn="ctr">
          <a:noFill/>
          <a:prstDash val="solid"/>
          <a:round/>
          <a:headEnd w="med" len="med"/>
          <a:tailEnd w="med" len="med"/>
        </a:ln>
      </c:spPr>
    </c:plotArea>
    <c:plotVisOnly val="0"/>
    <c:dispBlanksAs val="gap"/>
    <c:showDLblsOverMax val="1"/>
  </c:chart>
  <c:spPr>
    <a:solidFill>
      <a:srgbClr val="FFFFFF"/>
    </a:solidFill>
    <a:ln w="6350" cap="flat" cmpd="sng" algn="ctr">
      <a:solidFill>
        <a:srgbClr val="000000"/>
      </a:solidFill>
      <a:prstDash val="solid"/>
      <a:round/>
      <a:headEnd w="med" len="med"/>
      <a:tailEnd w="med" len="med"/>
    </a:ln>
  </c:spPr>
  <c:txPr>
    <a:bodyPr/>
    <a:lstStyle/>
    <a:p>
      <a:pPr>
        <a:defRPr sz="900"/>
      </a:pPr>
      <a:endParaRPr lang="ko-KR"/>
    </a:p>
  </c:txPr>
  <c:printSettings>
    <c:headerFooter/>
    <c:pageMargins b="0.75" l="0.7" r="0.7" t="0.75" header="0.3" footer="0.3"/>
    <c:pageSetup/>
  </c:printSettings>
  <c:extLst>
    <c:ext uri="CC8EB2C9-7E31-499d-B8F2-F6CE61031016">
      <ho:hncChartStyle xmlns:ho="http://schemas.haansoft.com/office/8.0" layoutIndex="-1" colorIndex="0" styleIndex="0"/>
    </c:ext>
  </c:extLst>
</c:chartSpace>
</file>

<file path=xl/drawings/_rels/drawing1.xml.rels><?xml version="1.0" encoding="UTF-8" standalone="yes"?>
<Relationships xmlns="http://schemas.openxmlformats.org/package/2006/relationships"><Relationship Id="rId8" Type="http://schemas.openxmlformats.org/officeDocument/2006/relationships/image" Target="../media/image8.gif"/><Relationship Id="rId3" Type="http://schemas.openxmlformats.org/officeDocument/2006/relationships/image" Target="../media/image3.gif"/><Relationship Id="rId7" Type="http://schemas.openxmlformats.org/officeDocument/2006/relationships/image" Target="../media/image7.png"/><Relationship Id="rId2" Type="http://schemas.openxmlformats.org/officeDocument/2006/relationships/image" Target="../media/image2.gi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gif"/><Relationship Id="rId10" Type="http://schemas.openxmlformats.org/officeDocument/2006/relationships/image" Target="../media/image10.gif"/><Relationship Id="rId4" Type="http://schemas.openxmlformats.org/officeDocument/2006/relationships/image" Target="../media/image4.gif"/><Relationship Id="rId9" Type="http://schemas.openxmlformats.org/officeDocument/2006/relationships/image" Target="../media/image9.gif"/></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7" Type="http://schemas.microsoft.com/office/2007/relationships/hdphoto" Target="../media/hdphoto1.wdp"/><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1.png"/><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4</xdr:col>
      <xdr:colOff>4945621</xdr:colOff>
      <xdr:row>55</xdr:row>
      <xdr:rowOff>258797</xdr:rowOff>
    </xdr:from>
    <xdr:to>
      <xdr:col>4</xdr:col>
      <xdr:colOff>6946369</xdr:colOff>
      <xdr:row>56</xdr:row>
      <xdr:rowOff>209103</xdr:rowOff>
    </xdr:to>
    <xdr:pic>
      <xdr:nvPicPr>
        <xdr:cNvPr id="2" name="_x411451368">
          <a:extLst>
            <a:ext uri="{FF2B5EF4-FFF2-40B4-BE49-F238E27FC236}">
              <a16:creationId xmlns:a16="http://schemas.microsoft.com/office/drawing/2014/main" id="{2281E5B0-803F-4578-B1CC-AC967DB89D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81941" y="16149037"/>
          <a:ext cx="2000748" cy="2449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312420</xdr:colOff>
      <xdr:row>77</xdr:row>
      <xdr:rowOff>23172</xdr:rowOff>
    </xdr:from>
    <xdr:to>
      <xdr:col>4</xdr:col>
      <xdr:colOff>464820</xdr:colOff>
      <xdr:row>77</xdr:row>
      <xdr:rowOff>198432</xdr:rowOff>
    </xdr:to>
    <xdr:sp macro="" textlink="">
      <xdr:nvSpPr>
        <xdr:cNvPr id="4" name="_x416967024">
          <a:extLst>
            <a:ext uri="{FF2B5EF4-FFF2-40B4-BE49-F238E27FC236}">
              <a16:creationId xmlns:a16="http://schemas.microsoft.com/office/drawing/2014/main" id="{B408B575-FB8C-4EEA-B11C-F3F978822CE2}"/>
            </a:ext>
          </a:extLst>
        </xdr:cNvPr>
        <xdr:cNvSpPr>
          <a:spLocks noChangeArrowheads="1"/>
        </xdr:cNvSpPr>
      </xdr:nvSpPr>
      <xdr:spPr bwMode="auto">
        <a:xfrm>
          <a:off x="1338787" y="21794601"/>
          <a:ext cx="152400" cy="175260"/>
        </a:xfrm>
        <a:prstGeom prst="rect">
          <a:avLst/>
        </a:prstGeom>
        <a:solidFill>
          <a:srgbClr val="FFFFFF"/>
        </a:solidFill>
        <a:ln w="35941">
          <a:solidFill>
            <a:srgbClr val="FF0000"/>
          </a:solidFill>
          <a:miter lim="800000"/>
          <a:headEnd/>
          <a:tailEnd/>
        </a:ln>
      </xdr:spPr>
    </xdr:sp>
    <xdr:clientData/>
  </xdr:twoCellAnchor>
  <xdr:twoCellAnchor>
    <xdr:from>
      <xdr:col>4</xdr:col>
      <xdr:colOff>3744810</xdr:colOff>
      <xdr:row>92</xdr:row>
      <xdr:rowOff>62868</xdr:rowOff>
    </xdr:from>
    <xdr:to>
      <xdr:col>4</xdr:col>
      <xdr:colOff>3897210</xdr:colOff>
      <xdr:row>92</xdr:row>
      <xdr:rowOff>238128</xdr:rowOff>
    </xdr:to>
    <xdr:sp macro="" textlink="">
      <xdr:nvSpPr>
        <xdr:cNvPr id="5" name="_x416967528">
          <a:extLst>
            <a:ext uri="{FF2B5EF4-FFF2-40B4-BE49-F238E27FC236}">
              <a16:creationId xmlns:a16="http://schemas.microsoft.com/office/drawing/2014/main" id="{DDC3CE1E-3791-439A-B447-D93745AF120B}"/>
            </a:ext>
          </a:extLst>
        </xdr:cNvPr>
        <xdr:cNvSpPr>
          <a:spLocks noChangeArrowheads="1"/>
        </xdr:cNvSpPr>
      </xdr:nvSpPr>
      <xdr:spPr bwMode="auto">
        <a:xfrm>
          <a:off x="4781130" y="26651588"/>
          <a:ext cx="152400" cy="175260"/>
        </a:xfrm>
        <a:prstGeom prst="rect">
          <a:avLst/>
        </a:prstGeom>
        <a:solidFill>
          <a:srgbClr val="FFFFFF"/>
        </a:solidFill>
        <a:ln w="35941">
          <a:solidFill>
            <a:srgbClr val="FF0000"/>
          </a:solidFill>
          <a:miter lim="800000"/>
          <a:headEnd/>
          <a:tailEnd/>
        </a:ln>
      </xdr:spPr>
    </xdr:sp>
    <xdr:clientData/>
  </xdr:twoCellAnchor>
  <xdr:twoCellAnchor>
    <xdr:from>
      <xdr:col>3</xdr:col>
      <xdr:colOff>0</xdr:colOff>
      <xdr:row>4</xdr:row>
      <xdr:rowOff>0</xdr:rowOff>
    </xdr:from>
    <xdr:to>
      <xdr:col>4</xdr:col>
      <xdr:colOff>7178040</xdr:colOff>
      <xdr:row>13</xdr:row>
      <xdr:rowOff>175260</xdr:rowOff>
    </xdr:to>
    <xdr:pic>
      <xdr:nvPicPr>
        <xdr:cNvPr id="6" name="_x408106224">
          <a:extLst>
            <a:ext uri="{FF2B5EF4-FFF2-40B4-BE49-F238E27FC236}">
              <a16:creationId xmlns:a16="http://schemas.microsoft.com/office/drawing/2014/main" id="{DB24AB50-6619-4E8B-8725-4A44BEFA82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8200" y="1310640"/>
          <a:ext cx="7368540" cy="23698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22</xdr:row>
      <xdr:rowOff>0</xdr:rowOff>
    </xdr:from>
    <xdr:to>
      <xdr:col>4</xdr:col>
      <xdr:colOff>7178040</xdr:colOff>
      <xdr:row>33</xdr:row>
      <xdr:rowOff>121920</xdr:rowOff>
    </xdr:to>
    <xdr:pic>
      <xdr:nvPicPr>
        <xdr:cNvPr id="7" name="_x418839192">
          <a:extLst>
            <a:ext uri="{FF2B5EF4-FFF2-40B4-BE49-F238E27FC236}">
              <a16:creationId xmlns:a16="http://schemas.microsoft.com/office/drawing/2014/main" id="{81FDAFF3-FA90-4A23-8040-9F005431047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38200" y="7200900"/>
          <a:ext cx="7368540" cy="2804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102</xdr:row>
      <xdr:rowOff>0</xdr:rowOff>
    </xdr:from>
    <xdr:to>
      <xdr:col>4</xdr:col>
      <xdr:colOff>7169021</xdr:colOff>
      <xdr:row>111</xdr:row>
      <xdr:rowOff>69979</xdr:rowOff>
    </xdr:to>
    <xdr:pic>
      <xdr:nvPicPr>
        <xdr:cNvPr id="8" name="_x408535552">
          <a:extLst>
            <a:ext uri="{FF2B5EF4-FFF2-40B4-BE49-F238E27FC236}">
              <a16:creationId xmlns:a16="http://schemas.microsoft.com/office/drawing/2014/main" id="{34060067-D812-49CB-8706-AED8B993E0A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31980" y="28380612"/>
          <a:ext cx="7363408" cy="22393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414130</xdr:colOff>
      <xdr:row>131</xdr:row>
      <xdr:rowOff>30480</xdr:rowOff>
    </xdr:from>
    <xdr:to>
      <xdr:col>4</xdr:col>
      <xdr:colOff>6440530</xdr:colOff>
      <xdr:row>142</xdr:row>
      <xdr:rowOff>86842</xdr:rowOff>
    </xdr:to>
    <xdr:pic>
      <xdr:nvPicPr>
        <xdr:cNvPr id="9" name="_x408542680">
          <a:extLst>
            <a:ext uri="{FF2B5EF4-FFF2-40B4-BE49-F238E27FC236}">
              <a16:creationId xmlns:a16="http://schemas.microsoft.com/office/drawing/2014/main" id="{16E62FDC-D689-4CEA-87FE-644CA49BDB8F}"/>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442830" y="35981640"/>
          <a:ext cx="6026400" cy="27386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411480</xdr:colOff>
      <xdr:row>116</xdr:row>
      <xdr:rowOff>7620</xdr:rowOff>
    </xdr:from>
    <xdr:to>
      <xdr:col>4</xdr:col>
      <xdr:colOff>6454140</xdr:colOff>
      <xdr:row>121</xdr:row>
      <xdr:rowOff>236220</xdr:rowOff>
    </xdr:to>
    <xdr:pic>
      <xdr:nvPicPr>
        <xdr:cNvPr id="10" name="_x408537208">
          <a:extLst>
            <a:ext uri="{FF2B5EF4-FFF2-40B4-BE49-F238E27FC236}">
              <a16:creationId xmlns:a16="http://schemas.microsoft.com/office/drawing/2014/main" id="{3015A275-1BFD-44F8-AE7C-3F66AD93DFCD}"/>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440180" y="31767780"/>
          <a:ext cx="6042660" cy="1447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411480</xdr:colOff>
      <xdr:row>126</xdr:row>
      <xdr:rowOff>7620</xdr:rowOff>
    </xdr:from>
    <xdr:to>
      <xdr:col>4</xdr:col>
      <xdr:colOff>6438900</xdr:colOff>
      <xdr:row>129</xdr:row>
      <xdr:rowOff>236220</xdr:rowOff>
    </xdr:to>
    <xdr:pic>
      <xdr:nvPicPr>
        <xdr:cNvPr id="11" name="_x408541240">
          <a:extLst>
            <a:ext uri="{FF2B5EF4-FFF2-40B4-BE49-F238E27FC236}">
              <a16:creationId xmlns:a16="http://schemas.microsoft.com/office/drawing/2014/main" id="{2CCC7446-477A-4A1A-951D-7FA59926B2F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440180" y="34434780"/>
          <a:ext cx="6027420" cy="960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388620</xdr:colOff>
      <xdr:row>146</xdr:row>
      <xdr:rowOff>15240</xdr:rowOff>
    </xdr:from>
    <xdr:to>
      <xdr:col>4</xdr:col>
      <xdr:colOff>6537960</xdr:colOff>
      <xdr:row>156</xdr:row>
      <xdr:rowOff>99060</xdr:rowOff>
    </xdr:to>
    <xdr:pic>
      <xdr:nvPicPr>
        <xdr:cNvPr id="12" name="_x414284336">
          <a:extLst>
            <a:ext uri="{FF2B5EF4-FFF2-40B4-BE49-F238E27FC236}">
              <a16:creationId xmlns:a16="http://schemas.microsoft.com/office/drawing/2014/main" id="{A2022742-DFC9-4938-9B6E-73F6E9B2F979}"/>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417320" y="39913560"/>
          <a:ext cx="6149340" cy="25222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78</xdr:row>
      <xdr:rowOff>0</xdr:rowOff>
    </xdr:from>
    <xdr:to>
      <xdr:col>4</xdr:col>
      <xdr:colOff>7172740</xdr:colOff>
      <xdr:row>91</xdr:row>
      <xdr:rowOff>132183</xdr:rowOff>
    </xdr:to>
    <xdr:pic>
      <xdr:nvPicPr>
        <xdr:cNvPr id="13" name="_x416968032">
          <a:extLst>
            <a:ext uri="{FF2B5EF4-FFF2-40B4-BE49-F238E27FC236}">
              <a16:creationId xmlns:a16="http://schemas.microsoft.com/office/drawing/2014/main" id="{C3F31EAB-EEE6-418D-B674-7110875EE49C}"/>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831980" y="22082449"/>
          <a:ext cx="7367127" cy="32657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60</xdr:row>
      <xdr:rowOff>31102</xdr:rowOff>
    </xdr:from>
    <xdr:to>
      <xdr:col>4</xdr:col>
      <xdr:colOff>7172740</xdr:colOff>
      <xdr:row>72</xdr:row>
      <xdr:rowOff>152400</xdr:rowOff>
    </xdr:to>
    <xdr:pic>
      <xdr:nvPicPr>
        <xdr:cNvPr id="14" name="_x416963496">
          <a:extLst>
            <a:ext uri="{FF2B5EF4-FFF2-40B4-BE49-F238E27FC236}">
              <a16:creationId xmlns:a16="http://schemas.microsoft.com/office/drawing/2014/main" id="{2980B990-D29C-4D71-A8BB-3F4462B607F2}"/>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831980" y="17137224"/>
          <a:ext cx="7367127" cy="3013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15240</xdr:colOff>
      <xdr:row>14</xdr:row>
      <xdr:rowOff>38100</xdr:rowOff>
    </xdr:from>
    <xdr:to>
      <xdr:col>3</xdr:col>
      <xdr:colOff>2335740</xdr:colOff>
      <xdr:row>19</xdr:row>
      <xdr:rowOff>208500</xdr:rowOff>
    </xdr:to>
    <xdr:graphicFrame macro="">
      <xdr:nvGraphicFramePr>
        <xdr:cNvPr id="3" name="차트 1031">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15240</xdr:colOff>
      <xdr:row>20</xdr:row>
      <xdr:rowOff>38100</xdr:rowOff>
    </xdr:from>
    <xdr:to>
      <xdr:col>3</xdr:col>
      <xdr:colOff>2335740</xdr:colOff>
      <xdr:row>25</xdr:row>
      <xdr:rowOff>208500</xdr:rowOff>
    </xdr:to>
    <xdr:graphicFrame macro="">
      <xdr:nvGraphicFramePr>
        <xdr:cNvPr id="4" name="차트 1032">
          <a:extLst>
            <a:ext uri="{FF2B5EF4-FFF2-40B4-BE49-F238E27FC236}">
              <a16:creationId xmlns:a16="http://schemas.microsoft.com/office/drawing/2014/main" id="{00000000-0008-0000-0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15240</xdr:colOff>
      <xdr:row>8</xdr:row>
      <xdr:rowOff>38100</xdr:rowOff>
    </xdr:from>
    <xdr:to>
      <xdr:col>3</xdr:col>
      <xdr:colOff>2335740</xdr:colOff>
      <xdr:row>13</xdr:row>
      <xdr:rowOff>208500</xdr:rowOff>
    </xdr:to>
    <xdr:graphicFrame macro="">
      <xdr:nvGraphicFramePr>
        <xdr:cNvPr id="5" name="차트 1035">
          <a:extLst>
            <a:ext uri="{FF2B5EF4-FFF2-40B4-BE49-F238E27FC236}">
              <a16:creationId xmlns:a16="http://schemas.microsoft.com/office/drawing/2014/main" id="{00000000-0008-0000-02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7620</xdr:colOff>
      <xdr:row>25</xdr:row>
      <xdr:rowOff>236220</xdr:rowOff>
    </xdr:from>
    <xdr:to>
      <xdr:col>2</xdr:col>
      <xdr:colOff>3147060</xdr:colOff>
      <xdr:row>30</xdr:row>
      <xdr:rowOff>335280</xdr:rowOff>
    </xdr:to>
    <xdr:graphicFrame macro="">
      <xdr:nvGraphicFramePr>
        <xdr:cNvPr id="6" name="차트 1040">
          <a:extLst>
            <a:ext uri="{FF2B5EF4-FFF2-40B4-BE49-F238E27FC236}">
              <a16:creationId xmlns:a16="http://schemas.microsoft.com/office/drawing/2014/main" id="{00000000-0008-0000-02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15240</xdr:colOff>
      <xdr:row>2</xdr:row>
      <xdr:rowOff>30480</xdr:rowOff>
    </xdr:from>
    <xdr:to>
      <xdr:col>3</xdr:col>
      <xdr:colOff>2335740</xdr:colOff>
      <xdr:row>7</xdr:row>
      <xdr:rowOff>200880</xdr:rowOff>
    </xdr:to>
    <xdr:graphicFrame macro="">
      <xdr:nvGraphicFramePr>
        <xdr:cNvPr id="7" name="차트 2">
          <a:extLst>
            <a:ext uri="{FF2B5EF4-FFF2-40B4-BE49-F238E27FC236}">
              <a16:creationId xmlns:a16="http://schemas.microsoft.com/office/drawing/2014/main" id="{00000000-0008-0000-02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3</xdr:col>
      <xdr:colOff>22860</xdr:colOff>
      <xdr:row>26</xdr:row>
      <xdr:rowOff>22860</xdr:rowOff>
    </xdr:from>
    <xdr:to>
      <xdr:col>3</xdr:col>
      <xdr:colOff>2331720</xdr:colOff>
      <xdr:row>30</xdr:row>
      <xdr:rowOff>0</xdr:rowOff>
    </xdr:to>
    <xdr:pic>
      <xdr:nvPicPr>
        <xdr:cNvPr id="13" name="그림 12">
          <a:extLst>
            <a:ext uri="{FF2B5EF4-FFF2-40B4-BE49-F238E27FC236}">
              <a16:creationId xmlns:a16="http://schemas.microsoft.com/office/drawing/2014/main" id="{17F1AE6B-0AA3-2A4D-EA5D-AB42DDEE8B1A}"/>
            </a:ext>
          </a:extLst>
        </xdr:cNvPr>
        <xdr:cNvPicPr>
          <a:picLocks noChangeAspect="1"/>
        </xdr:cNvPicPr>
      </xdr:nvPicPr>
      <xdr:blipFill>
        <a:blip xmlns:r="http://schemas.openxmlformats.org/officeDocument/2006/relationships" r:embed="rId6">
          <a:extLst>
            <a:ext uri="{BEBA8EAE-BF5A-486C-A8C5-ECC9F3942E4B}">
              <a14:imgProps xmlns:a14="http://schemas.microsoft.com/office/drawing/2010/main">
                <a14:imgLayer r:embed="rId7">
                  <a14:imgEffect>
                    <a14:sharpenSoften amount="28000"/>
                  </a14:imgEffect>
                  <a14:imgEffect>
                    <a14:brightnessContrast bright="11000" contrast="12000"/>
                  </a14:imgEffect>
                </a14:imgLayer>
              </a14:imgProps>
            </a:ext>
          </a:extLst>
        </a:blip>
        <a:srcRect l="10890" t="1457" r="9924" b="50199"/>
        <a:stretch/>
      </xdr:blipFill>
      <xdr:spPr>
        <a:xfrm>
          <a:off x="3863340" y="6621780"/>
          <a:ext cx="2308860" cy="1127760"/>
        </a:xfrm>
        <a:prstGeom prst="rect">
          <a:avLst/>
        </a:prstGeom>
      </xdr:spPr>
    </xdr:pic>
    <xdr:clientData/>
  </xdr:twoCellAnchor>
</xdr:wsDr>
</file>

<file path=xl/theme/theme1.xml><?xml version="1.0" encoding="utf-8"?>
<a:theme xmlns:a="http://schemas.openxmlformats.org/drawingml/2006/main">
  <a:themeElements>
    <a:clrScheme name="">
      <a:dk1>
        <a:sysClr val="windowText" lastClr="000000"/>
      </a:dk1>
      <a:lt1>
        <a:sysClr val="window" lastClr="FFFFFF"/>
      </a:lt1>
      <a:dk2>
        <a:srgbClr val="3A3C84"/>
      </a:dk2>
      <a:lt2>
        <a:srgbClr val="FAF3DB"/>
      </a:lt2>
      <a:accent1>
        <a:srgbClr val="6182D6"/>
      </a:accent1>
      <a:accent2>
        <a:srgbClr val="FF843A"/>
      </a:accent2>
      <a:accent3>
        <a:srgbClr val="B2B2B2"/>
      </a:accent3>
      <a:accent4>
        <a:srgbClr val="FFD700"/>
      </a:accent4>
      <a:accent5>
        <a:srgbClr val="289B6E"/>
      </a:accent5>
      <a:accent6>
        <a:srgbClr val="9D5CBB"/>
      </a:accent6>
      <a:hlink>
        <a:srgbClr val="0000FF"/>
      </a:hlink>
      <a:folHlink>
        <a:srgbClr val="800080"/>
      </a:folHlink>
    </a:clrScheme>
    <a:fontScheme name="">
      <a:majorFont>
        <a:latin typeface="Calibri Light"/>
        <a:ea typeface=""/>
        <a:cs typeface=""/>
        <a:font script="Jpan" typeface="MS PGothic"/>
        <a:font script="Hang" typeface="맑은 고딕"/>
        <a:font script="Hans" typeface="SimSun"/>
        <a:font script="Hant" typeface="新細明體"/>
        <a:font script="Arab" typeface="Times New Roman"/>
        <a:font script="Hebr" typeface="Times New Roman"/>
        <a:font script="Thai" typeface="Angsana New"/>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Mymr" typeface="Myanmar Text"/>
      </a:majorFont>
      <a:minorFont>
        <a:latin typeface="Calibri"/>
        <a:ea typeface=""/>
        <a:cs typeface=""/>
        <a:font script="Jpan" typeface="MS PGothic"/>
        <a:font script="Hang" typeface="맑은 고딕"/>
        <a:font script="Hans" typeface="SimSun"/>
        <a:font script="Hant" typeface="新細明體"/>
        <a:font script="Arab" typeface="Times New Roman"/>
        <a:font script="Hebr" typeface="Times New Roman"/>
        <a:font script="Thai" typeface="Angsana New"/>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Mymr" typeface="Myanmar Text"/>
      </a:minorFont>
    </a:fontScheme>
    <a:fmtSc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12700" cap="flat" cmpd="sng" algn="ctr">
          <a:solidFill>
            <a:schemeClr val="phClr"/>
          </a:solidFill>
          <a:prstDash val="solid"/>
        </a:ln>
        <a:ln w="19050" cap="flat" cmpd="sng" algn="ctr">
          <a:solidFill>
            <a:schemeClr val="phClr"/>
          </a:solidFill>
          <a:prstDash val="solid"/>
        </a:ln>
        <a:ln w="38100" cap="flat" cmpd="sng" algn="ctr">
          <a:solidFill>
            <a:schemeClr val="phClr"/>
          </a:solidFill>
          <a:prstDash val="solid"/>
        </a:ln>
      </a:lnStyleLst>
      <a:effectStyleLst>
        <a:effectStyle>
          <a:effectLst>
            <a:outerShdw blurRad="63500" dist="45398" dir="5400000" rotWithShape="0">
              <a:srgbClr val="000000">
                <a:alpha val="38000"/>
              </a:srgbClr>
            </a:outerShdw>
          </a:effectLst>
        </a:effectStyle>
        <a:effectStyle>
          <a:effectLst>
            <a:outerShdw blurRad="63500" dist="23000" dir="5400000" rotWithShape="0">
              <a:srgbClr val="000000">
                <a:alpha val="35000"/>
              </a:srgbClr>
            </a:outerShdw>
          </a:effectLst>
        </a:effectStyle>
        <a:effectStyle>
          <a:effectLst>
            <a:reflection blurRad="12700" stA="26000" endPos="28000" dist="38100" dir="5400000" sy="-100000" rotWithShape="0"/>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2">
          <a:schemeClr val="accent1">
            <a:shade val="20000"/>
          </a:schemeClr>
        </a:lnRef>
        <a:fillRef idx="1">
          <a:schemeClr val="accent1"/>
        </a:fillRef>
        <a:effectRef idx="0">
          <a:schemeClr val="accent1"/>
        </a:effectRef>
        <a:fontRef idx="minor">
          <a:schemeClr val="lt1"/>
        </a:fontRef>
      </a:style>
    </a:spDef>
    <a:lnDef>
      <a:spPr/>
      <a:bodyPr/>
      <a:lstStyle/>
      <a:style>
        <a:lnRef idx="1">
          <a:schemeClr val="accent1"/>
        </a:lnRef>
        <a:fillRef idx="0">
          <a:schemeClr val="accent1"/>
        </a:fillRef>
        <a:effectRef idx="0">
          <a:schemeClr val="accent1"/>
        </a:effectRef>
        <a:fontRef idx="minor">
          <a:schemeClr val="tx1"/>
        </a:fontRef>
      </a:style>
    </a:lnDef>
    <a:txDef>
      <a:spPr/>
      <a:body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43A97-C588-4122-8D2C-5B1FB10E2681}">
  <sheetPr>
    <tabColor theme="0" tint="-4.9989318521683403E-2"/>
  </sheetPr>
  <dimension ref="B1:F157"/>
  <sheetViews>
    <sheetView topLeftCell="A100" zoomScale="75" zoomScaleNormal="75" workbookViewId="0">
      <selection activeCell="G98" sqref="G98"/>
    </sheetView>
  </sheetViews>
  <sheetFormatPr defaultColWidth="8.75" defaultRowHeight="17.25" x14ac:dyDescent="0.3"/>
  <cols>
    <col min="1" max="1" width="4.875" style="8" customWidth="1"/>
    <col min="2" max="2" width="2.75" style="8" customWidth="1"/>
    <col min="3" max="3" width="3.375" style="51" customWidth="1"/>
    <col min="4" max="4" width="2.5" style="177" customWidth="1"/>
    <col min="5" max="5" width="101.75" style="50" customWidth="1"/>
    <col min="6" max="10" width="9.625" style="8" customWidth="1"/>
    <col min="11" max="16384" width="8.75" style="8"/>
  </cols>
  <sheetData>
    <row r="1" spans="2:6" ht="25.15" customHeight="1" thickBot="1" x14ac:dyDescent="0.35">
      <c r="B1" s="188"/>
      <c r="C1" s="188"/>
      <c r="D1" s="188"/>
      <c r="E1" s="188"/>
    </row>
    <row r="2" spans="2:6" ht="27.6" customHeight="1" thickBot="1" x14ac:dyDescent="0.35">
      <c r="B2" s="183" t="s">
        <v>638</v>
      </c>
      <c r="C2" s="184"/>
      <c r="D2" s="184"/>
      <c r="E2" s="185"/>
    </row>
    <row r="3" spans="2:6" ht="29.45" customHeight="1" x14ac:dyDescent="0.3">
      <c r="B3" s="52" t="s">
        <v>807</v>
      </c>
      <c r="C3" s="167"/>
      <c r="D3" s="175"/>
      <c r="E3" s="168"/>
    </row>
    <row r="4" spans="2:6" ht="27" customHeight="1" x14ac:dyDescent="0.3">
      <c r="B4" s="164"/>
      <c r="C4" s="53" t="s">
        <v>617</v>
      </c>
      <c r="D4" s="176"/>
      <c r="E4" s="166"/>
    </row>
    <row r="5" spans="2:6" ht="19.149999999999999" customHeight="1" x14ac:dyDescent="0.3">
      <c r="B5" s="164"/>
      <c r="C5" s="53"/>
      <c r="D5" s="176"/>
      <c r="E5" s="166"/>
    </row>
    <row r="6" spans="2:6" ht="19.149999999999999" customHeight="1" x14ac:dyDescent="0.3">
      <c r="B6" s="164"/>
      <c r="C6" s="53"/>
      <c r="D6" s="176"/>
      <c r="E6" s="166"/>
    </row>
    <row r="7" spans="2:6" ht="19.149999999999999" customHeight="1" x14ac:dyDescent="0.3">
      <c r="B7" s="164"/>
      <c r="C7" s="53"/>
      <c r="D7" s="176"/>
      <c r="E7" s="166"/>
    </row>
    <row r="8" spans="2:6" ht="19.149999999999999" customHeight="1" x14ac:dyDescent="0.3">
      <c r="B8" s="164"/>
      <c r="C8" s="53"/>
      <c r="D8" s="176"/>
      <c r="E8" s="166"/>
    </row>
    <row r="9" spans="2:6" ht="19.149999999999999" customHeight="1" x14ac:dyDescent="0.3">
      <c r="B9" s="164"/>
      <c r="C9" s="53"/>
      <c r="D9" s="176"/>
      <c r="E9" s="166"/>
    </row>
    <row r="10" spans="2:6" ht="19.149999999999999" customHeight="1" x14ac:dyDescent="0.3">
      <c r="B10" s="164"/>
      <c r="C10" s="53"/>
      <c r="D10" s="176"/>
      <c r="E10" s="166"/>
    </row>
    <row r="11" spans="2:6" ht="19.149999999999999" customHeight="1" x14ac:dyDescent="0.3">
      <c r="B11" s="164"/>
      <c r="C11" s="53"/>
      <c r="D11" s="176"/>
      <c r="E11" s="166"/>
    </row>
    <row r="12" spans="2:6" ht="19.149999999999999" customHeight="1" x14ac:dyDescent="0.3">
      <c r="B12" s="164"/>
      <c r="C12" s="53"/>
      <c r="D12" s="176"/>
      <c r="E12" s="166"/>
    </row>
    <row r="13" spans="2:6" ht="19.149999999999999" customHeight="1" x14ac:dyDescent="0.3">
      <c r="B13" s="164"/>
      <c r="C13" s="53"/>
      <c r="D13" s="176"/>
      <c r="E13" s="166"/>
    </row>
    <row r="14" spans="2:6" ht="19.149999999999999" customHeight="1" x14ac:dyDescent="0.3">
      <c r="B14" s="164"/>
      <c r="C14" s="53"/>
      <c r="D14" s="176"/>
      <c r="E14" s="166"/>
    </row>
    <row r="15" spans="2:6" ht="18" customHeight="1" x14ac:dyDescent="0.3">
      <c r="B15" s="164"/>
      <c r="C15" s="53"/>
      <c r="D15" s="176" t="s">
        <v>627</v>
      </c>
      <c r="E15" s="166" t="s">
        <v>808</v>
      </c>
      <c r="F15" s="43"/>
    </row>
    <row r="16" spans="2:6" ht="34.9" customHeight="1" x14ac:dyDescent="0.3">
      <c r="B16" s="164"/>
      <c r="D16" s="176" t="s">
        <v>628</v>
      </c>
      <c r="E16" s="166" t="s">
        <v>809</v>
      </c>
      <c r="F16" s="43"/>
    </row>
    <row r="17" spans="2:6" ht="35.450000000000003" customHeight="1" x14ac:dyDescent="0.3">
      <c r="B17" s="164"/>
      <c r="D17" s="176" t="s">
        <v>629</v>
      </c>
      <c r="E17" s="166" t="s">
        <v>810</v>
      </c>
    </row>
    <row r="18" spans="2:6" ht="37.15" customHeight="1" x14ac:dyDescent="0.3">
      <c r="B18" s="164"/>
      <c r="D18" s="176" t="s">
        <v>630</v>
      </c>
      <c r="E18" s="166" t="s">
        <v>811</v>
      </c>
      <c r="F18" s="169"/>
    </row>
    <row r="19" spans="2:6" ht="37.15" customHeight="1" x14ac:dyDescent="0.3">
      <c r="B19" s="164"/>
      <c r="D19" s="176" t="s">
        <v>631</v>
      </c>
      <c r="E19" s="166" t="s">
        <v>812</v>
      </c>
    </row>
    <row r="20" spans="2:6" ht="42.6" customHeight="1" x14ac:dyDescent="0.3">
      <c r="B20" s="164"/>
      <c r="D20" s="176" t="s">
        <v>632</v>
      </c>
      <c r="E20" s="166" t="s">
        <v>813</v>
      </c>
    </row>
    <row r="21" spans="2:6" ht="27.6" customHeight="1" x14ac:dyDescent="0.3">
      <c r="B21" s="164"/>
      <c r="C21" s="53" t="s">
        <v>829</v>
      </c>
      <c r="D21" s="176"/>
      <c r="E21" s="166"/>
    </row>
    <row r="22" spans="2:6" ht="41.45" customHeight="1" x14ac:dyDescent="0.3">
      <c r="B22" s="164"/>
      <c r="C22" s="53"/>
      <c r="D22" s="186" t="s">
        <v>814</v>
      </c>
      <c r="E22" s="187"/>
    </row>
    <row r="23" spans="2:6" ht="19.149999999999999" customHeight="1" x14ac:dyDescent="0.3">
      <c r="B23" s="164"/>
      <c r="C23" s="53"/>
      <c r="D23" s="176"/>
      <c r="E23" s="166"/>
    </row>
    <row r="24" spans="2:6" ht="19.149999999999999" customHeight="1" x14ac:dyDescent="0.3">
      <c r="B24" s="164"/>
      <c r="C24" s="53"/>
      <c r="D24" s="176"/>
      <c r="E24" s="166"/>
    </row>
    <row r="25" spans="2:6" ht="19.149999999999999" customHeight="1" x14ac:dyDescent="0.3">
      <c r="B25" s="164"/>
      <c r="C25" s="53"/>
      <c r="D25" s="176"/>
      <c r="E25" s="166"/>
    </row>
    <row r="26" spans="2:6" ht="19.149999999999999" customHeight="1" x14ac:dyDescent="0.3">
      <c r="B26" s="164"/>
      <c r="C26" s="53"/>
      <c r="D26" s="176"/>
      <c r="E26" s="166"/>
    </row>
    <row r="27" spans="2:6" ht="19.149999999999999" customHeight="1" x14ac:dyDescent="0.3">
      <c r="B27" s="164"/>
      <c r="C27" s="53"/>
      <c r="D27" s="176"/>
      <c r="E27" s="166"/>
    </row>
    <row r="28" spans="2:6" ht="19.149999999999999" customHeight="1" x14ac:dyDescent="0.3">
      <c r="B28" s="164"/>
      <c r="C28" s="53"/>
      <c r="D28" s="176"/>
      <c r="E28" s="166"/>
    </row>
    <row r="29" spans="2:6" ht="19.149999999999999" customHeight="1" x14ac:dyDescent="0.3">
      <c r="B29" s="164"/>
      <c r="C29" s="53"/>
      <c r="D29" s="176"/>
      <c r="E29" s="166"/>
    </row>
    <row r="30" spans="2:6" ht="19.149999999999999" customHeight="1" x14ac:dyDescent="0.3">
      <c r="B30" s="164"/>
      <c r="C30" s="53"/>
      <c r="D30" s="176"/>
      <c r="E30" s="166"/>
    </row>
    <row r="31" spans="2:6" ht="19.149999999999999" customHeight="1" x14ac:dyDescent="0.3">
      <c r="B31" s="164"/>
      <c r="C31" s="53"/>
      <c r="D31" s="176"/>
      <c r="E31" s="166"/>
    </row>
    <row r="32" spans="2:6" ht="19.149999999999999" customHeight="1" x14ac:dyDescent="0.3">
      <c r="B32" s="164"/>
      <c r="C32" s="53"/>
      <c r="D32" s="176"/>
      <c r="E32" s="166"/>
    </row>
    <row r="33" spans="2:5" ht="19.149999999999999" customHeight="1" x14ac:dyDescent="0.3">
      <c r="B33" s="164"/>
      <c r="C33" s="53"/>
      <c r="D33" s="176"/>
      <c r="E33" s="166"/>
    </row>
    <row r="34" spans="2:5" ht="19.149999999999999" customHeight="1" x14ac:dyDescent="0.3">
      <c r="B34" s="164"/>
      <c r="C34" s="53"/>
      <c r="D34" s="176"/>
      <c r="E34" s="166"/>
    </row>
    <row r="35" spans="2:5" ht="22.15" customHeight="1" x14ac:dyDescent="0.3">
      <c r="B35" s="164"/>
      <c r="C35" s="53"/>
      <c r="D35" s="176" t="s">
        <v>627</v>
      </c>
      <c r="E35" s="166" t="s">
        <v>815</v>
      </c>
    </row>
    <row r="36" spans="2:5" ht="22.15" customHeight="1" x14ac:dyDescent="0.3">
      <c r="B36" s="164"/>
      <c r="C36" s="53"/>
      <c r="D36" s="176" t="s">
        <v>628</v>
      </c>
      <c r="E36" s="166" t="s">
        <v>816</v>
      </c>
    </row>
    <row r="37" spans="2:5" ht="24" customHeight="1" x14ac:dyDescent="0.3">
      <c r="B37" s="164"/>
      <c r="C37" s="53"/>
      <c r="E37" s="166" t="s">
        <v>817</v>
      </c>
    </row>
    <row r="38" spans="2:5" ht="22.9" customHeight="1" x14ac:dyDescent="0.3">
      <c r="B38" s="164"/>
      <c r="C38" s="53"/>
      <c r="D38" s="176" t="s">
        <v>629</v>
      </c>
      <c r="E38" s="166" t="s">
        <v>818</v>
      </c>
    </row>
    <row r="39" spans="2:5" ht="22.9" customHeight="1" x14ac:dyDescent="0.3">
      <c r="B39" s="164"/>
      <c r="C39" s="53"/>
      <c r="D39" s="176" t="s">
        <v>630</v>
      </c>
      <c r="E39" s="166" t="s">
        <v>819</v>
      </c>
    </row>
    <row r="40" spans="2:5" ht="22.9" customHeight="1" x14ac:dyDescent="0.3">
      <c r="B40" s="164"/>
      <c r="C40" s="53"/>
      <c r="E40" s="166" t="s">
        <v>820</v>
      </c>
    </row>
    <row r="41" spans="2:5" ht="22.9" customHeight="1" x14ac:dyDescent="0.3">
      <c r="B41" s="164"/>
      <c r="C41" s="53"/>
      <c r="E41" s="166" t="s">
        <v>821</v>
      </c>
    </row>
    <row r="42" spans="2:5" ht="22.9" customHeight="1" x14ac:dyDescent="0.3">
      <c r="B42" s="164"/>
      <c r="C42" s="53"/>
      <c r="D42" s="176"/>
      <c r="E42" s="166" t="s">
        <v>822</v>
      </c>
    </row>
    <row r="43" spans="2:5" ht="22.9" customHeight="1" x14ac:dyDescent="0.3">
      <c r="B43" s="164"/>
      <c r="C43" s="53"/>
      <c r="D43" s="176" t="s">
        <v>631</v>
      </c>
      <c r="E43" s="166" t="s">
        <v>823</v>
      </c>
    </row>
    <row r="44" spans="2:5" ht="36.6" customHeight="1" x14ac:dyDescent="0.3">
      <c r="B44" s="164"/>
      <c r="C44" s="53"/>
      <c r="D44" s="176" t="s">
        <v>632</v>
      </c>
      <c r="E44" s="166" t="s">
        <v>824</v>
      </c>
    </row>
    <row r="45" spans="2:5" ht="20.45" customHeight="1" x14ac:dyDescent="0.3">
      <c r="B45" s="164"/>
      <c r="C45" s="53"/>
      <c r="D45" s="176"/>
      <c r="E45" s="166" t="s">
        <v>621</v>
      </c>
    </row>
    <row r="46" spans="2:5" ht="20.45" customHeight="1" x14ac:dyDescent="0.3">
      <c r="B46" s="164"/>
      <c r="C46" s="53"/>
      <c r="D46" s="176"/>
      <c r="E46" s="166" t="s">
        <v>622</v>
      </c>
    </row>
    <row r="47" spans="2:5" ht="20.45" customHeight="1" x14ac:dyDescent="0.3">
      <c r="B47" s="164"/>
      <c r="C47" s="53"/>
      <c r="D47" s="176"/>
      <c r="E47" s="166" t="s">
        <v>623</v>
      </c>
    </row>
    <row r="48" spans="2:5" ht="19.149999999999999" customHeight="1" thickBot="1" x14ac:dyDescent="0.35">
      <c r="B48" s="170"/>
      <c r="C48" s="171"/>
      <c r="D48" s="178"/>
      <c r="E48" s="172"/>
    </row>
    <row r="49" spans="2:5" ht="22.9" customHeight="1" x14ac:dyDescent="0.3">
      <c r="B49" s="52" t="s">
        <v>625</v>
      </c>
      <c r="C49" s="167"/>
      <c r="D49" s="175"/>
      <c r="E49" s="168"/>
    </row>
    <row r="50" spans="2:5" ht="22.9" customHeight="1" x14ac:dyDescent="0.3">
      <c r="B50" s="164"/>
      <c r="C50" s="51" t="s">
        <v>624</v>
      </c>
      <c r="E50" s="166"/>
    </row>
    <row r="51" spans="2:5" ht="22.9" customHeight="1" x14ac:dyDescent="0.3">
      <c r="B51" s="164"/>
      <c r="E51" s="166" t="s">
        <v>830</v>
      </c>
    </row>
    <row r="52" spans="2:5" ht="22.9" customHeight="1" x14ac:dyDescent="0.3">
      <c r="B52" s="164"/>
      <c r="C52" s="51" t="s">
        <v>891</v>
      </c>
      <c r="E52" s="166"/>
    </row>
    <row r="53" spans="2:5" ht="34.15" customHeight="1" x14ac:dyDescent="0.3">
      <c r="B53" s="164"/>
      <c r="E53" s="182" t="s">
        <v>892</v>
      </c>
    </row>
    <row r="54" spans="2:5" ht="22.9" customHeight="1" x14ac:dyDescent="0.3">
      <c r="B54" s="164"/>
      <c r="C54" s="51" t="s">
        <v>893</v>
      </c>
      <c r="E54" s="166"/>
    </row>
    <row r="55" spans="2:5" ht="22.9" customHeight="1" x14ac:dyDescent="0.3">
      <c r="B55" s="164"/>
      <c r="E55" s="166" t="s">
        <v>828</v>
      </c>
    </row>
    <row r="56" spans="2:5" ht="22.9" customHeight="1" x14ac:dyDescent="0.3">
      <c r="B56" s="164"/>
      <c r="E56" s="166" t="s">
        <v>864</v>
      </c>
    </row>
    <row r="57" spans="2:5" ht="22.9" customHeight="1" x14ac:dyDescent="0.3">
      <c r="B57" s="164"/>
      <c r="E57" s="166" t="s">
        <v>875</v>
      </c>
    </row>
    <row r="58" spans="2:5" ht="21.6" customHeight="1" x14ac:dyDescent="0.3">
      <c r="B58" s="164"/>
      <c r="E58" s="166" t="s">
        <v>878</v>
      </c>
    </row>
    <row r="59" spans="2:5" ht="21.6" customHeight="1" x14ac:dyDescent="0.3">
      <c r="B59" s="164"/>
      <c r="E59" s="166" t="s">
        <v>877</v>
      </c>
    </row>
    <row r="60" spans="2:5" ht="24" customHeight="1" x14ac:dyDescent="0.3">
      <c r="B60" s="164"/>
      <c r="E60" s="166" t="s">
        <v>865</v>
      </c>
    </row>
    <row r="61" spans="2:5" ht="19.149999999999999" customHeight="1" x14ac:dyDescent="0.3">
      <c r="B61" s="164"/>
      <c r="E61" s="166"/>
    </row>
    <row r="62" spans="2:5" ht="19.149999999999999" customHeight="1" x14ac:dyDescent="0.3">
      <c r="B62" s="164"/>
      <c r="E62" s="166"/>
    </row>
    <row r="63" spans="2:5" ht="19.149999999999999" customHeight="1" x14ac:dyDescent="0.3">
      <c r="B63" s="164"/>
      <c r="E63" s="166"/>
    </row>
    <row r="64" spans="2:5" ht="19.149999999999999" customHeight="1" x14ac:dyDescent="0.3">
      <c r="B64" s="164"/>
      <c r="E64" s="166"/>
    </row>
    <row r="65" spans="2:5" ht="19.149999999999999" customHeight="1" x14ac:dyDescent="0.3">
      <c r="B65" s="164"/>
      <c r="E65" s="166"/>
    </row>
    <row r="66" spans="2:5" ht="19.149999999999999" customHeight="1" x14ac:dyDescent="0.3">
      <c r="B66" s="164"/>
      <c r="E66" s="166"/>
    </row>
    <row r="67" spans="2:5" ht="19.149999999999999" customHeight="1" x14ac:dyDescent="0.3">
      <c r="B67" s="164"/>
      <c r="E67" s="166"/>
    </row>
    <row r="68" spans="2:5" ht="19.149999999999999" customHeight="1" x14ac:dyDescent="0.3">
      <c r="B68" s="164"/>
      <c r="E68" s="166"/>
    </row>
    <row r="69" spans="2:5" ht="19.149999999999999" customHeight="1" x14ac:dyDescent="0.3">
      <c r="B69" s="164"/>
      <c r="E69" s="166"/>
    </row>
    <row r="70" spans="2:5" ht="19.149999999999999" customHeight="1" x14ac:dyDescent="0.3">
      <c r="B70" s="164"/>
      <c r="E70" s="166"/>
    </row>
    <row r="71" spans="2:5" ht="19.149999999999999" customHeight="1" x14ac:dyDescent="0.3">
      <c r="B71" s="164"/>
      <c r="E71" s="166"/>
    </row>
    <row r="72" spans="2:5" ht="19.149999999999999" customHeight="1" x14ac:dyDescent="0.3">
      <c r="B72" s="164"/>
      <c r="E72" s="166"/>
    </row>
    <row r="73" spans="2:5" ht="19.149999999999999" customHeight="1" x14ac:dyDescent="0.3">
      <c r="B73" s="164"/>
      <c r="E73" s="166"/>
    </row>
    <row r="74" spans="2:5" ht="22.9" customHeight="1" x14ac:dyDescent="0.3">
      <c r="B74" s="164"/>
      <c r="C74" s="51" t="s">
        <v>894</v>
      </c>
      <c r="E74" s="166"/>
    </row>
    <row r="75" spans="2:5" ht="39.6" customHeight="1" x14ac:dyDescent="0.3">
      <c r="B75" s="164"/>
      <c r="D75" s="176" t="s">
        <v>627</v>
      </c>
      <c r="E75" s="166" t="s">
        <v>863</v>
      </c>
    </row>
    <row r="76" spans="2:5" ht="39.6" customHeight="1" x14ac:dyDescent="0.3">
      <c r="B76" s="164"/>
      <c r="D76" s="176" t="s">
        <v>628</v>
      </c>
      <c r="E76" s="166" t="s">
        <v>876</v>
      </c>
    </row>
    <row r="77" spans="2:5" ht="24.6" customHeight="1" x14ac:dyDescent="0.3">
      <c r="B77" s="164"/>
      <c r="E77" s="165" t="s">
        <v>866</v>
      </c>
    </row>
    <row r="78" spans="2:5" ht="24.6" customHeight="1" x14ac:dyDescent="0.3">
      <c r="B78" s="164"/>
      <c r="E78" s="165" t="s">
        <v>868</v>
      </c>
    </row>
    <row r="79" spans="2:5" ht="19.149999999999999" customHeight="1" x14ac:dyDescent="0.3">
      <c r="B79" s="164"/>
      <c r="E79" s="165"/>
    </row>
    <row r="80" spans="2:5" ht="19.149999999999999" customHeight="1" x14ac:dyDescent="0.3">
      <c r="B80" s="164"/>
      <c r="E80" s="165"/>
    </row>
    <row r="81" spans="2:5" ht="19.149999999999999" customHeight="1" x14ac:dyDescent="0.3">
      <c r="B81" s="164"/>
      <c r="E81" s="165"/>
    </row>
    <row r="82" spans="2:5" ht="19.149999999999999" customHeight="1" x14ac:dyDescent="0.3">
      <c r="B82" s="164"/>
      <c r="E82" s="165"/>
    </row>
    <row r="83" spans="2:5" ht="19.149999999999999" customHeight="1" x14ac:dyDescent="0.3">
      <c r="B83" s="164"/>
      <c r="E83" s="165"/>
    </row>
    <row r="84" spans="2:5" ht="19.149999999999999" customHeight="1" x14ac:dyDescent="0.3">
      <c r="B84" s="164"/>
      <c r="E84" s="165"/>
    </row>
    <row r="85" spans="2:5" ht="19.149999999999999" customHeight="1" x14ac:dyDescent="0.3">
      <c r="B85" s="164"/>
      <c r="E85" s="165"/>
    </row>
    <row r="86" spans="2:5" ht="19.149999999999999" customHeight="1" x14ac:dyDescent="0.3">
      <c r="B86" s="164"/>
      <c r="E86" s="165"/>
    </row>
    <row r="87" spans="2:5" ht="19.149999999999999" customHeight="1" x14ac:dyDescent="0.3">
      <c r="B87" s="164"/>
      <c r="E87" s="165"/>
    </row>
    <row r="88" spans="2:5" ht="19.149999999999999" customHeight="1" x14ac:dyDescent="0.3">
      <c r="B88" s="164"/>
      <c r="E88" s="165"/>
    </row>
    <row r="89" spans="2:5" ht="19.149999999999999" customHeight="1" x14ac:dyDescent="0.3">
      <c r="B89" s="164"/>
      <c r="E89" s="165"/>
    </row>
    <row r="90" spans="2:5" ht="19.149999999999999" customHeight="1" x14ac:dyDescent="0.3">
      <c r="B90" s="164"/>
      <c r="E90" s="165"/>
    </row>
    <row r="91" spans="2:5" ht="19.149999999999999" customHeight="1" x14ac:dyDescent="0.3">
      <c r="B91" s="164"/>
      <c r="E91" s="165"/>
    </row>
    <row r="92" spans="2:5" ht="19.149999999999999" customHeight="1" x14ac:dyDescent="0.3">
      <c r="B92" s="164"/>
      <c r="E92" s="165"/>
    </row>
    <row r="93" spans="2:5" ht="38.450000000000003" customHeight="1" x14ac:dyDescent="0.3">
      <c r="B93" s="164"/>
      <c r="D93" s="176" t="s">
        <v>633</v>
      </c>
      <c r="E93" s="166" t="s">
        <v>867</v>
      </c>
    </row>
    <row r="94" spans="2:5" ht="19.149999999999999" customHeight="1" x14ac:dyDescent="0.3">
      <c r="B94" s="164"/>
      <c r="E94" s="166" t="s">
        <v>626</v>
      </c>
    </row>
    <row r="95" spans="2:5" ht="9.6" customHeight="1" thickBot="1" x14ac:dyDescent="0.35">
      <c r="B95" s="170"/>
      <c r="C95" s="171"/>
      <c r="D95" s="178"/>
      <c r="E95" s="172"/>
    </row>
    <row r="96" spans="2:5" ht="22.9" customHeight="1" x14ac:dyDescent="0.3">
      <c r="B96" s="52" t="s">
        <v>831</v>
      </c>
      <c r="C96" s="167"/>
      <c r="D96" s="179"/>
      <c r="E96" s="168"/>
    </row>
    <row r="97" spans="2:5" ht="22.9" customHeight="1" x14ac:dyDescent="0.3">
      <c r="B97" s="164"/>
      <c r="D97" s="176" t="s">
        <v>627</v>
      </c>
      <c r="E97" s="166" t="s">
        <v>869</v>
      </c>
    </row>
    <row r="98" spans="2:5" ht="33.6" customHeight="1" x14ac:dyDescent="0.3">
      <c r="B98" s="164"/>
      <c r="D98" s="176" t="s">
        <v>628</v>
      </c>
      <c r="E98" s="166" t="s">
        <v>879</v>
      </c>
    </row>
    <row r="99" spans="2:5" ht="19.149999999999999" customHeight="1" x14ac:dyDescent="0.3">
      <c r="B99" s="164"/>
      <c r="E99" s="166" t="s">
        <v>825</v>
      </c>
    </row>
    <row r="100" spans="2:5" ht="19.149999999999999" customHeight="1" x14ac:dyDescent="0.3">
      <c r="B100" s="164"/>
      <c r="E100" s="166" t="s">
        <v>826</v>
      </c>
    </row>
    <row r="101" spans="2:5" ht="19.149999999999999" customHeight="1" x14ac:dyDescent="0.3">
      <c r="B101" s="164"/>
      <c r="E101" s="166" t="s">
        <v>827</v>
      </c>
    </row>
    <row r="102" spans="2:5" ht="27" customHeight="1" x14ac:dyDescent="0.3">
      <c r="B102" s="164"/>
      <c r="D102" s="176" t="s">
        <v>629</v>
      </c>
      <c r="E102" s="166" t="s">
        <v>870</v>
      </c>
    </row>
    <row r="103" spans="2:5" ht="19.149999999999999" customHeight="1" x14ac:dyDescent="0.3">
      <c r="B103" s="164"/>
      <c r="D103" s="176"/>
      <c r="E103" s="166"/>
    </row>
    <row r="104" spans="2:5" ht="19.149999999999999" customHeight="1" x14ac:dyDescent="0.3">
      <c r="B104" s="164"/>
      <c r="D104" s="176"/>
      <c r="E104" s="166"/>
    </row>
    <row r="105" spans="2:5" ht="19.149999999999999" customHeight="1" x14ac:dyDescent="0.3">
      <c r="B105" s="164"/>
      <c r="D105" s="176"/>
      <c r="E105" s="166"/>
    </row>
    <row r="106" spans="2:5" ht="19.149999999999999" customHeight="1" x14ac:dyDescent="0.3">
      <c r="B106" s="164"/>
      <c r="D106" s="176"/>
      <c r="E106" s="166"/>
    </row>
    <row r="107" spans="2:5" ht="19.149999999999999" customHeight="1" x14ac:dyDescent="0.3">
      <c r="B107" s="164"/>
      <c r="D107" s="176"/>
      <c r="E107" s="166"/>
    </row>
    <row r="108" spans="2:5" ht="19.149999999999999" customHeight="1" x14ac:dyDescent="0.3">
      <c r="B108" s="164"/>
      <c r="D108" s="176"/>
      <c r="E108" s="166"/>
    </row>
    <row r="109" spans="2:5" ht="19.149999999999999" customHeight="1" x14ac:dyDescent="0.3">
      <c r="B109" s="164"/>
      <c r="D109" s="176"/>
      <c r="E109" s="166"/>
    </row>
    <row r="110" spans="2:5" ht="19.149999999999999" customHeight="1" x14ac:dyDescent="0.3">
      <c r="B110" s="164"/>
      <c r="D110" s="176"/>
      <c r="E110" s="166"/>
    </row>
    <row r="111" spans="2:5" ht="19.149999999999999" customHeight="1" x14ac:dyDescent="0.3">
      <c r="B111" s="164"/>
      <c r="D111" s="176"/>
      <c r="E111" s="166"/>
    </row>
    <row r="112" spans="2:5" ht="19.149999999999999" customHeight="1" thickBot="1" x14ac:dyDescent="0.35">
      <c r="B112" s="170"/>
      <c r="C112" s="173"/>
      <c r="D112" s="178"/>
      <c r="E112" s="172"/>
    </row>
    <row r="113" spans="2:5" ht="22.9" customHeight="1" x14ac:dyDescent="0.3">
      <c r="B113" s="54" t="s">
        <v>634</v>
      </c>
      <c r="D113" s="176"/>
      <c r="E113" s="166"/>
    </row>
    <row r="114" spans="2:5" ht="22.9" customHeight="1" x14ac:dyDescent="0.3">
      <c r="B114" s="164"/>
      <c r="C114" s="51" t="s">
        <v>618</v>
      </c>
      <c r="D114" s="176"/>
      <c r="E114" s="174"/>
    </row>
    <row r="115" spans="2:5" ht="22.9" customHeight="1" x14ac:dyDescent="0.3">
      <c r="B115" s="164"/>
      <c r="D115" s="176" t="s">
        <v>627</v>
      </c>
      <c r="E115" s="174" t="s">
        <v>871</v>
      </c>
    </row>
    <row r="116" spans="2:5" ht="28.15" customHeight="1" x14ac:dyDescent="0.3">
      <c r="B116" s="164"/>
      <c r="D116" s="176" t="s">
        <v>628</v>
      </c>
      <c r="E116" s="174" t="s">
        <v>635</v>
      </c>
    </row>
    <row r="117" spans="2:5" ht="19.149999999999999" customHeight="1" x14ac:dyDescent="0.3">
      <c r="B117" s="164"/>
      <c r="D117" s="176"/>
      <c r="E117" s="174"/>
    </row>
    <row r="118" spans="2:5" ht="19.149999999999999" customHeight="1" x14ac:dyDescent="0.3">
      <c r="B118" s="164"/>
      <c r="D118" s="176"/>
      <c r="E118" s="174"/>
    </row>
    <row r="119" spans="2:5" ht="19.149999999999999" customHeight="1" x14ac:dyDescent="0.3">
      <c r="B119" s="164"/>
      <c r="D119" s="176"/>
      <c r="E119" s="174"/>
    </row>
    <row r="120" spans="2:5" ht="19.149999999999999" customHeight="1" x14ac:dyDescent="0.3">
      <c r="B120" s="164"/>
      <c r="D120" s="176"/>
      <c r="E120" s="174"/>
    </row>
    <row r="121" spans="2:5" ht="19.149999999999999" customHeight="1" x14ac:dyDescent="0.3">
      <c r="B121" s="164"/>
      <c r="D121" s="176"/>
      <c r="E121" s="174"/>
    </row>
    <row r="122" spans="2:5" ht="19.149999999999999" customHeight="1" x14ac:dyDescent="0.3">
      <c r="B122" s="164"/>
      <c r="D122" s="176"/>
      <c r="E122" s="174"/>
    </row>
    <row r="123" spans="2:5" ht="19.149999999999999" customHeight="1" x14ac:dyDescent="0.3">
      <c r="B123" s="164"/>
      <c r="D123" s="180"/>
      <c r="E123" s="174"/>
    </row>
    <row r="124" spans="2:5" ht="24.6" customHeight="1" x14ac:dyDescent="0.3">
      <c r="B124" s="164"/>
      <c r="C124" s="51" t="s">
        <v>619</v>
      </c>
      <c r="D124" s="176"/>
      <c r="E124" s="174"/>
    </row>
    <row r="125" spans="2:5" ht="24.6" customHeight="1" x14ac:dyDescent="0.3">
      <c r="B125" s="164"/>
      <c r="D125" s="176" t="s">
        <v>627</v>
      </c>
      <c r="E125" s="174" t="s">
        <v>872</v>
      </c>
    </row>
    <row r="126" spans="2:5" ht="26.45" customHeight="1" x14ac:dyDescent="0.3">
      <c r="B126" s="164"/>
      <c r="D126" s="176" t="s">
        <v>628</v>
      </c>
      <c r="E126" s="174" t="s">
        <v>636</v>
      </c>
    </row>
    <row r="127" spans="2:5" ht="19.149999999999999" customHeight="1" x14ac:dyDescent="0.3">
      <c r="B127" s="164"/>
      <c r="D127" s="176"/>
      <c r="E127" s="174"/>
    </row>
    <row r="128" spans="2:5" ht="19.149999999999999" customHeight="1" x14ac:dyDescent="0.3">
      <c r="B128" s="164"/>
      <c r="D128" s="176"/>
      <c r="E128" s="174"/>
    </row>
    <row r="129" spans="2:5" ht="19.149999999999999" customHeight="1" x14ac:dyDescent="0.3">
      <c r="B129" s="164"/>
      <c r="D129" s="176"/>
      <c r="E129" s="174"/>
    </row>
    <row r="130" spans="2:5" ht="19.149999999999999" customHeight="1" x14ac:dyDescent="0.3">
      <c r="B130" s="164"/>
      <c r="D130" s="176"/>
      <c r="E130" s="174"/>
    </row>
    <row r="131" spans="2:5" ht="43.15" customHeight="1" x14ac:dyDescent="0.3">
      <c r="B131" s="164"/>
      <c r="D131" s="176" t="s">
        <v>633</v>
      </c>
      <c r="E131" s="166" t="s">
        <v>873</v>
      </c>
    </row>
    <row r="132" spans="2:5" ht="19.149999999999999" customHeight="1" x14ac:dyDescent="0.3">
      <c r="B132" s="164"/>
      <c r="D132" s="176"/>
      <c r="E132" s="166"/>
    </row>
    <row r="133" spans="2:5" ht="19.149999999999999" customHeight="1" x14ac:dyDescent="0.3">
      <c r="B133" s="164"/>
      <c r="D133" s="176"/>
      <c r="E133" s="166"/>
    </row>
    <row r="134" spans="2:5" ht="19.149999999999999" customHeight="1" x14ac:dyDescent="0.3">
      <c r="B134" s="164"/>
      <c r="D134" s="176"/>
      <c r="E134" s="166"/>
    </row>
    <row r="135" spans="2:5" ht="19.149999999999999" customHeight="1" x14ac:dyDescent="0.3">
      <c r="B135" s="164"/>
      <c r="D135" s="176"/>
      <c r="E135" s="166"/>
    </row>
    <row r="136" spans="2:5" ht="19.149999999999999" customHeight="1" x14ac:dyDescent="0.3">
      <c r="B136" s="164"/>
      <c r="D136" s="176"/>
      <c r="E136" s="166"/>
    </row>
    <row r="137" spans="2:5" ht="19.149999999999999" customHeight="1" x14ac:dyDescent="0.3">
      <c r="B137" s="164"/>
      <c r="D137" s="176"/>
      <c r="E137" s="166"/>
    </row>
    <row r="138" spans="2:5" ht="19.149999999999999" customHeight="1" x14ac:dyDescent="0.3">
      <c r="B138" s="164"/>
      <c r="E138" s="166"/>
    </row>
    <row r="139" spans="2:5" ht="19.149999999999999" customHeight="1" x14ac:dyDescent="0.3">
      <c r="B139" s="164"/>
      <c r="C139" s="55"/>
      <c r="D139" s="180"/>
      <c r="E139" s="166"/>
    </row>
    <row r="140" spans="2:5" ht="19.149999999999999" customHeight="1" x14ac:dyDescent="0.3">
      <c r="B140" s="164"/>
      <c r="C140" s="55"/>
      <c r="D140" s="180"/>
      <c r="E140" s="166"/>
    </row>
    <row r="141" spans="2:5" ht="19.149999999999999" customHeight="1" x14ac:dyDescent="0.3">
      <c r="B141" s="164"/>
      <c r="C141" s="55"/>
      <c r="D141" s="180"/>
      <c r="E141" s="166"/>
    </row>
    <row r="142" spans="2:5" ht="19.149999999999999" customHeight="1" x14ac:dyDescent="0.3">
      <c r="B142" s="164"/>
      <c r="C142" s="55"/>
      <c r="D142" s="180"/>
      <c r="E142" s="166"/>
    </row>
    <row r="143" spans="2:5" ht="19.149999999999999" customHeight="1" x14ac:dyDescent="0.3">
      <c r="B143" s="164"/>
      <c r="C143" s="53"/>
      <c r="D143" s="176"/>
      <c r="E143" s="166"/>
    </row>
    <row r="144" spans="2:5" ht="25.15" customHeight="1" x14ac:dyDescent="0.3">
      <c r="B144" s="164"/>
      <c r="C144" s="51" t="s">
        <v>620</v>
      </c>
      <c r="E144" s="166"/>
    </row>
    <row r="145" spans="2:5" ht="25.15" customHeight="1" x14ac:dyDescent="0.3">
      <c r="B145" s="164"/>
      <c r="D145" s="176" t="s">
        <v>627</v>
      </c>
      <c r="E145" s="174" t="s">
        <v>874</v>
      </c>
    </row>
    <row r="146" spans="2:5" ht="30" customHeight="1" x14ac:dyDescent="0.3">
      <c r="B146" s="164"/>
      <c r="D146" s="176" t="s">
        <v>628</v>
      </c>
      <c r="E146" s="174" t="s">
        <v>637</v>
      </c>
    </row>
    <row r="147" spans="2:5" ht="19.149999999999999" customHeight="1" x14ac:dyDescent="0.3">
      <c r="B147" s="164"/>
      <c r="E147" s="166"/>
    </row>
    <row r="148" spans="2:5" ht="19.149999999999999" customHeight="1" x14ac:dyDescent="0.3">
      <c r="B148" s="164"/>
      <c r="E148" s="166"/>
    </row>
    <row r="149" spans="2:5" ht="19.149999999999999" customHeight="1" x14ac:dyDescent="0.3">
      <c r="B149" s="164"/>
      <c r="E149" s="166"/>
    </row>
    <row r="150" spans="2:5" ht="19.149999999999999" customHeight="1" x14ac:dyDescent="0.3">
      <c r="B150" s="164"/>
      <c r="E150" s="166"/>
    </row>
    <row r="151" spans="2:5" ht="19.149999999999999" customHeight="1" x14ac:dyDescent="0.3">
      <c r="B151" s="164"/>
      <c r="E151" s="166"/>
    </row>
    <row r="152" spans="2:5" ht="19.149999999999999" customHeight="1" x14ac:dyDescent="0.3">
      <c r="B152" s="164"/>
      <c r="E152" s="166"/>
    </row>
    <row r="153" spans="2:5" ht="19.149999999999999" customHeight="1" x14ac:dyDescent="0.3">
      <c r="B153" s="164"/>
      <c r="E153" s="166"/>
    </row>
    <row r="154" spans="2:5" ht="19.149999999999999" customHeight="1" x14ac:dyDescent="0.3">
      <c r="B154" s="164"/>
      <c r="E154" s="166"/>
    </row>
    <row r="155" spans="2:5" ht="19.149999999999999" customHeight="1" x14ac:dyDescent="0.3">
      <c r="B155" s="164"/>
      <c r="E155" s="166"/>
    </row>
    <row r="156" spans="2:5" ht="19.149999999999999" customHeight="1" x14ac:dyDescent="0.3">
      <c r="B156" s="164"/>
      <c r="E156" s="166"/>
    </row>
    <row r="157" spans="2:5" ht="19.149999999999999" customHeight="1" thickBot="1" x14ac:dyDescent="0.35">
      <c r="B157" s="170"/>
      <c r="C157" s="173"/>
      <c r="D157" s="181"/>
      <c r="E157" s="172"/>
    </row>
  </sheetData>
  <sheetProtection algorithmName="SHA-512" hashValue="ac2kPh9SkE6Zs1WaZO7QfcZCtbL9/G5/M3zpMZLdmCQAmZJqpMvSgXAsbIhVy0f9vDjsPJhDXAvvOrUEi8/hOg==" saltValue="trOLl3cpkgYODJtR/cH2rw==" spinCount="100000" sheet="1" objects="1" scenarios="1" selectLockedCells="1"/>
  <mergeCells count="3">
    <mergeCell ref="B2:E2"/>
    <mergeCell ref="D22:E22"/>
    <mergeCell ref="B1:E1"/>
  </mergeCells>
  <phoneticPr fontId="6"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theme="6"/>
  </sheetPr>
  <dimension ref="B1:I48"/>
  <sheetViews>
    <sheetView tabSelected="1" zoomScale="130" zoomScaleNormal="130" zoomScaleSheetLayoutView="75" workbookViewId="0">
      <selection activeCell="B1" sqref="B1:D1"/>
    </sheetView>
  </sheetViews>
  <sheetFormatPr defaultColWidth="8.75" defaultRowHeight="16.5" x14ac:dyDescent="0.3"/>
  <cols>
    <col min="1" max="1" width="1" customWidth="1"/>
    <col min="2" max="2" width="7.875" customWidth="1"/>
    <col min="3" max="3" width="41.5" customWidth="1"/>
    <col min="4" max="4" width="30.875" customWidth="1"/>
    <col min="6" max="6" width="14.5" customWidth="1"/>
  </cols>
  <sheetData>
    <row r="1" spans="2:5" ht="38.450000000000003" customHeight="1" x14ac:dyDescent="0.3">
      <c r="B1" s="189" t="s">
        <v>806</v>
      </c>
      <c r="C1" s="189"/>
      <c r="D1" s="189"/>
      <c r="E1" s="8"/>
    </row>
    <row r="2" spans="2:5" ht="20.45" customHeight="1" x14ac:dyDescent="0.3">
      <c r="B2" s="21" t="s">
        <v>12</v>
      </c>
      <c r="C2" s="198" t="s">
        <v>432</v>
      </c>
      <c r="D2" s="199"/>
      <c r="E2" s="8"/>
    </row>
    <row r="3" spans="2:5" ht="19.149999999999999" customHeight="1" x14ac:dyDescent="0.3">
      <c r="B3" s="192" t="s">
        <v>500</v>
      </c>
      <c r="C3" s="197"/>
      <c r="D3" s="195" t="e">
        <f>참고!AF6</f>
        <v>#DIV/0!</v>
      </c>
      <c r="E3" s="8"/>
    </row>
    <row r="4" spans="2:5" ht="19.149999999999999" customHeight="1" x14ac:dyDescent="0.3">
      <c r="B4" s="192"/>
      <c r="C4" s="197"/>
      <c r="D4" s="195"/>
      <c r="E4" s="8"/>
    </row>
    <row r="5" spans="2:5" ht="19.149999999999999" customHeight="1" x14ac:dyDescent="0.3">
      <c r="B5" s="192"/>
      <c r="C5" s="197"/>
      <c r="D5" s="195"/>
      <c r="E5" s="8"/>
    </row>
    <row r="6" spans="2:5" ht="19.149999999999999" customHeight="1" x14ac:dyDescent="0.3">
      <c r="B6" s="192"/>
      <c r="C6" s="197"/>
      <c r="D6" s="195"/>
      <c r="E6" s="8"/>
    </row>
    <row r="7" spans="2:5" ht="19.149999999999999" customHeight="1" x14ac:dyDescent="0.3">
      <c r="B7" s="192"/>
      <c r="C7" s="197"/>
      <c r="D7" s="195"/>
      <c r="E7" s="8"/>
    </row>
    <row r="8" spans="2:5" ht="19.149999999999999" customHeight="1" x14ac:dyDescent="0.3">
      <c r="B8" s="192"/>
      <c r="C8" s="197"/>
      <c r="D8" s="195"/>
      <c r="E8" s="8"/>
    </row>
    <row r="9" spans="2:5" ht="19.149999999999999" customHeight="1" x14ac:dyDescent="0.3">
      <c r="B9" s="192" t="s">
        <v>501</v>
      </c>
      <c r="C9" s="194"/>
      <c r="D9" s="195" t="e">
        <f>참고!AF7</f>
        <v>#DIV/0!</v>
      </c>
      <c r="E9" s="8"/>
    </row>
    <row r="10" spans="2:5" ht="19.149999999999999" customHeight="1" x14ac:dyDescent="0.3">
      <c r="B10" s="192"/>
      <c r="C10" s="194"/>
      <c r="D10" s="195"/>
      <c r="E10" s="8"/>
    </row>
    <row r="11" spans="2:5" ht="19.149999999999999" customHeight="1" x14ac:dyDescent="0.3">
      <c r="B11" s="192"/>
      <c r="C11" s="194"/>
      <c r="D11" s="195"/>
      <c r="E11" s="8"/>
    </row>
    <row r="12" spans="2:5" ht="19.149999999999999" customHeight="1" x14ac:dyDescent="0.3">
      <c r="B12" s="192"/>
      <c r="C12" s="194"/>
      <c r="D12" s="195"/>
      <c r="E12" s="8"/>
    </row>
    <row r="13" spans="2:5" ht="19.149999999999999" customHeight="1" x14ac:dyDescent="0.3">
      <c r="B13" s="192"/>
      <c r="C13" s="194"/>
      <c r="D13" s="195"/>
      <c r="E13" s="8"/>
    </row>
    <row r="14" spans="2:5" ht="19.149999999999999" customHeight="1" x14ac:dyDescent="0.3">
      <c r="B14" s="192"/>
      <c r="C14" s="194"/>
      <c r="D14" s="195"/>
      <c r="E14" s="8"/>
    </row>
    <row r="15" spans="2:5" ht="19.149999999999999" customHeight="1" x14ac:dyDescent="0.3">
      <c r="B15" s="192" t="s">
        <v>502</v>
      </c>
      <c r="C15" s="194"/>
      <c r="D15" s="195" t="e">
        <f>참고!AF8</f>
        <v>#DIV/0!</v>
      </c>
      <c r="E15" s="8"/>
    </row>
    <row r="16" spans="2:5" ht="19.149999999999999" customHeight="1" x14ac:dyDescent="0.3">
      <c r="B16" s="192"/>
      <c r="C16" s="194"/>
      <c r="D16" s="195"/>
      <c r="E16" s="8"/>
    </row>
    <row r="17" spans="2:5" ht="19.149999999999999" customHeight="1" x14ac:dyDescent="0.3">
      <c r="B17" s="192"/>
      <c r="C17" s="194"/>
      <c r="D17" s="195"/>
      <c r="E17" s="8"/>
    </row>
    <row r="18" spans="2:5" ht="19.149999999999999" customHeight="1" x14ac:dyDescent="0.3">
      <c r="B18" s="192"/>
      <c r="C18" s="194"/>
      <c r="D18" s="195"/>
      <c r="E18" s="8"/>
    </row>
    <row r="19" spans="2:5" ht="19.149999999999999" customHeight="1" x14ac:dyDescent="0.3">
      <c r="B19" s="192"/>
      <c r="C19" s="194"/>
      <c r="D19" s="195"/>
      <c r="E19" s="8"/>
    </row>
    <row r="20" spans="2:5" ht="19.149999999999999" customHeight="1" x14ac:dyDescent="0.3">
      <c r="B20" s="192"/>
      <c r="C20" s="194"/>
      <c r="D20" s="195"/>
      <c r="E20" s="8"/>
    </row>
    <row r="21" spans="2:5" ht="19.149999999999999" customHeight="1" x14ac:dyDescent="0.3">
      <c r="B21" s="192" t="s">
        <v>503</v>
      </c>
      <c r="C21" s="194"/>
      <c r="D21" s="195" t="e">
        <f>참고!AF9</f>
        <v>#DIV/0!</v>
      </c>
      <c r="E21" s="8"/>
    </row>
    <row r="22" spans="2:5" ht="19.149999999999999" customHeight="1" x14ac:dyDescent="0.3">
      <c r="B22" s="192"/>
      <c r="C22" s="194"/>
      <c r="D22" s="195"/>
      <c r="E22" s="8"/>
    </row>
    <row r="23" spans="2:5" ht="19.149999999999999" customHeight="1" x14ac:dyDescent="0.3">
      <c r="B23" s="192"/>
      <c r="C23" s="194"/>
      <c r="D23" s="195"/>
      <c r="E23" s="8"/>
    </row>
    <row r="24" spans="2:5" ht="19.149999999999999" customHeight="1" x14ac:dyDescent="0.3">
      <c r="B24" s="192"/>
      <c r="C24" s="194"/>
      <c r="D24" s="195"/>
      <c r="E24" s="8"/>
    </row>
    <row r="25" spans="2:5" ht="19.149999999999999" customHeight="1" x14ac:dyDescent="0.3">
      <c r="B25" s="192"/>
      <c r="C25" s="194"/>
      <c r="D25" s="195"/>
      <c r="E25" s="8"/>
    </row>
    <row r="26" spans="2:5" ht="19.149999999999999" customHeight="1" thickBot="1" x14ac:dyDescent="0.35">
      <c r="B26" s="192"/>
      <c r="C26" s="194"/>
      <c r="D26" s="196"/>
      <c r="E26" s="8"/>
    </row>
    <row r="27" spans="2:5" ht="29.45" customHeight="1" x14ac:dyDescent="0.3">
      <c r="B27" s="192" t="s">
        <v>597</v>
      </c>
      <c r="C27" s="193"/>
      <c r="D27" s="200"/>
    </row>
    <row r="28" spans="2:5" ht="22.15" customHeight="1" x14ac:dyDescent="0.3">
      <c r="B28" s="192"/>
      <c r="C28" s="193"/>
      <c r="D28" s="201"/>
      <c r="E28" s="118"/>
    </row>
    <row r="29" spans="2:5" ht="26.45" customHeight="1" x14ac:dyDescent="0.3">
      <c r="B29" s="192"/>
      <c r="C29" s="193"/>
      <c r="D29" s="202" t="e">
        <f>참고!AF11</f>
        <v>#DIV/0!</v>
      </c>
    </row>
    <row r="30" spans="2:5" ht="12.6" customHeight="1" x14ac:dyDescent="0.3">
      <c r="B30" s="192"/>
      <c r="C30" s="193"/>
      <c r="D30" s="202"/>
    </row>
    <row r="31" spans="2:5" ht="27" customHeight="1" thickBot="1" x14ac:dyDescent="0.35">
      <c r="B31" s="192"/>
      <c r="C31" s="193"/>
      <c r="D31" s="119" t="e">
        <f>"총평점"&amp;": "&amp;ROUND(SUM(D3:D26),1)</f>
        <v>#DIV/0!</v>
      </c>
    </row>
    <row r="36" spans="2:9" ht="19.5" x14ac:dyDescent="0.3">
      <c r="B36" s="6" t="s">
        <v>508</v>
      </c>
    </row>
    <row r="37" spans="2:9" s="7" customFormat="1" ht="28.15" customHeight="1" x14ac:dyDescent="0.3">
      <c r="B37" s="125" t="s">
        <v>12</v>
      </c>
      <c r="C37" s="190" t="s">
        <v>387</v>
      </c>
      <c r="D37" s="190"/>
      <c r="F37"/>
      <c r="G37"/>
      <c r="H37"/>
      <c r="I37"/>
    </row>
    <row r="38" spans="2:9" s="7" customFormat="1" ht="33" customHeight="1" x14ac:dyDescent="0.3">
      <c r="B38" s="126" t="s">
        <v>30</v>
      </c>
      <c r="C38" s="191" t="s">
        <v>509</v>
      </c>
      <c r="D38" s="191"/>
      <c r="F38"/>
      <c r="G38"/>
      <c r="H38"/>
      <c r="I38"/>
    </row>
    <row r="39" spans="2:9" s="7" customFormat="1" ht="33" customHeight="1" x14ac:dyDescent="0.3">
      <c r="B39" s="126" t="s">
        <v>19</v>
      </c>
      <c r="C39" s="191" t="s">
        <v>510</v>
      </c>
      <c r="D39" s="191"/>
    </row>
    <row r="40" spans="2:9" s="7" customFormat="1" ht="33" customHeight="1" x14ac:dyDescent="0.3">
      <c r="B40" s="126" t="s">
        <v>23</v>
      </c>
      <c r="C40" s="191" t="s">
        <v>848</v>
      </c>
      <c r="D40" s="191"/>
    </row>
    <row r="41" spans="2:9" s="7" customFormat="1" ht="33" customHeight="1" x14ac:dyDescent="0.3">
      <c r="B41" s="126" t="s">
        <v>15</v>
      </c>
      <c r="C41" s="191" t="s">
        <v>578</v>
      </c>
      <c r="D41" s="191"/>
    </row>
    <row r="42" spans="2:9" s="7" customFormat="1" ht="33.6" customHeight="1" x14ac:dyDescent="0.3">
      <c r="B42" s="126" t="s">
        <v>25</v>
      </c>
      <c r="C42" s="191" t="s">
        <v>580</v>
      </c>
      <c r="D42" s="191"/>
    </row>
    <row r="43" spans="2:9" ht="33.6" customHeight="1" x14ac:dyDescent="0.3">
      <c r="B43" s="126" t="s">
        <v>29</v>
      </c>
      <c r="C43" s="191" t="s">
        <v>579</v>
      </c>
      <c r="D43" s="191"/>
    </row>
    <row r="44" spans="2:9" ht="33.6" customHeight="1" x14ac:dyDescent="0.3">
      <c r="B44" s="126" t="s">
        <v>33</v>
      </c>
      <c r="C44" s="191" t="s">
        <v>516</v>
      </c>
      <c r="D44" s="191"/>
    </row>
    <row r="45" spans="2:9" x14ac:dyDescent="0.3">
      <c r="C45" s="8"/>
    </row>
    <row r="46" spans="2:9" x14ac:dyDescent="0.3">
      <c r="C46" s="8"/>
    </row>
    <row r="47" spans="2:9" x14ac:dyDescent="0.3">
      <c r="C47" s="8"/>
    </row>
    <row r="48" spans="2:9" x14ac:dyDescent="0.3">
      <c r="C48" s="8"/>
    </row>
  </sheetData>
  <sheetProtection algorithmName="SHA-512" hashValue="c5D91uc1MehtxfM9u7E8d98NQI91wKK1qQee+yjyJ1HVVrQhskhFqECaugnkhs0B+nC4NQMpwjHaGdQshOlLqA==" saltValue="HocfoY/e2CErZqYeTAW32w==" spinCount="100000" sheet="1" objects="1" scenarios="1" selectLockedCells="1"/>
  <mergeCells count="26">
    <mergeCell ref="C44:D44"/>
    <mergeCell ref="C40:D40"/>
    <mergeCell ref="C41:D41"/>
    <mergeCell ref="C42:D42"/>
    <mergeCell ref="C2:D2"/>
    <mergeCell ref="D3:D8"/>
    <mergeCell ref="C9:C14"/>
    <mergeCell ref="D9:D14"/>
    <mergeCell ref="C43:D43"/>
    <mergeCell ref="D27:D28"/>
    <mergeCell ref="D29:D30"/>
    <mergeCell ref="B1:D1"/>
    <mergeCell ref="C37:D37"/>
    <mergeCell ref="C38:D38"/>
    <mergeCell ref="C39:D39"/>
    <mergeCell ref="B27:B31"/>
    <mergeCell ref="C27:C31"/>
    <mergeCell ref="B15:B20"/>
    <mergeCell ref="C15:C20"/>
    <mergeCell ref="D15:D20"/>
    <mergeCell ref="B21:B26"/>
    <mergeCell ref="C21:C26"/>
    <mergeCell ref="D21:D26"/>
    <mergeCell ref="B3:B8"/>
    <mergeCell ref="C3:C8"/>
    <mergeCell ref="B9:B14"/>
  </mergeCells>
  <phoneticPr fontId="6" type="noConversion"/>
  <printOptions horizontalCentered="1"/>
  <pageMargins left="0.35433070866141736" right="0.35433070866141736" top="1.5748031496062993" bottom="0.98425196850393704" header="0.51181102362204722" footer="0.51181102362204722"/>
  <pageSetup paperSize="9" fitToWidth="0" fitToHeight="0"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9">
    <tabColor theme="7"/>
  </sheetPr>
  <dimension ref="B1:N28"/>
  <sheetViews>
    <sheetView zoomScaleNormal="100" zoomScaleSheetLayoutView="75" workbookViewId="0">
      <pane xSplit="10" ySplit="3" topLeftCell="K6" activePane="bottomRight" state="frozen"/>
      <selection activeCell="W2" sqref="W2"/>
      <selection pane="topRight" activeCell="W2" sqref="W2"/>
      <selection pane="bottomLeft" activeCell="W2" sqref="W2"/>
      <selection pane="bottomRight" activeCell="I4" sqref="I4:I20"/>
    </sheetView>
  </sheetViews>
  <sheetFormatPr defaultColWidth="8.75" defaultRowHeight="16.5" x14ac:dyDescent="0.3"/>
  <cols>
    <col min="1" max="1" width="1" customWidth="1"/>
    <col min="2" max="2" width="6.75" style="7" customWidth="1"/>
    <col min="3" max="3" width="6.375" style="7" customWidth="1"/>
    <col min="4" max="4" width="9.875" style="7" customWidth="1"/>
    <col min="5" max="5" width="7" style="7" customWidth="1"/>
    <col min="6" max="6" width="56.125" style="8" customWidth="1"/>
    <col min="7" max="7" width="2.125" style="8" customWidth="1"/>
    <col min="8" max="8" width="7.75" style="8" customWidth="1"/>
    <col min="9" max="9" width="7.125" style="127" customWidth="1"/>
    <col min="10" max="10" width="2.75" customWidth="1"/>
    <col min="11" max="11" width="39.5" style="8" customWidth="1"/>
    <col min="12" max="12" width="50.625" style="8" customWidth="1"/>
    <col min="13" max="13" width="74.875" style="8" customWidth="1"/>
    <col min="14" max="14" width="18.125" style="8" customWidth="1"/>
  </cols>
  <sheetData>
    <row r="1" spans="2:14" ht="19.899999999999999" customHeight="1" x14ac:dyDescent="0.3">
      <c r="B1" s="12"/>
      <c r="C1" s="10"/>
      <c r="D1" s="13"/>
      <c r="E1" s="10"/>
      <c r="F1" s="16"/>
      <c r="G1" s="16"/>
    </row>
    <row r="2" spans="2:14" ht="19.899999999999999" customHeight="1" x14ac:dyDescent="0.3">
      <c r="B2" s="35" t="s">
        <v>507</v>
      </c>
      <c r="C2" s="10"/>
      <c r="D2" s="13"/>
      <c r="E2" s="10"/>
      <c r="F2" s="16"/>
      <c r="G2" s="16"/>
      <c r="K2" s="8" t="s">
        <v>395</v>
      </c>
    </row>
    <row r="3" spans="2:14" s="1" customFormat="1" ht="16.899999999999999" customHeight="1" thickBot="1" x14ac:dyDescent="0.35">
      <c r="B3" s="5" t="s">
        <v>36</v>
      </c>
      <c r="C3" s="9" t="s">
        <v>420</v>
      </c>
      <c r="D3" s="9" t="s">
        <v>400</v>
      </c>
      <c r="E3" s="9" t="s">
        <v>22</v>
      </c>
      <c r="F3" s="17" t="s">
        <v>322</v>
      </c>
      <c r="G3" s="39"/>
      <c r="H3" s="15" t="s">
        <v>16</v>
      </c>
      <c r="I3" s="128" t="s">
        <v>393</v>
      </c>
      <c r="K3" s="15" t="s">
        <v>408</v>
      </c>
      <c r="L3" s="15" t="s">
        <v>244</v>
      </c>
      <c r="M3" s="15" t="s">
        <v>428</v>
      </c>
      <c r="N3" s="15" t="s">
        <v>28</v>
      </c>
    </row>
    <row r="4" spans="2:14" x14ac:dyDescent="0.3">
      <c r="B4" s="206" t="s">
        <v>339</v>
      </c>
      <c r="C4" s="206" t="s">
        <v>414</v>
      </c>
      <c r="D4" s="206" t="s">
        <v>639</v>
      </c>
      <c r="E4" s="28">
        <v>1</v>
      </c>
      <c r="F4" s="23" t="s">
        <v>493</v>
      </c>
      <c r="G4" s="37"/>
      <c r="H4" s="111"/>
      <c r="I4" s="129"/>
      <c r="K4" s="203" t="s">
        <v>743</v>
      </c>
      <c r="L4" s="203" t="s">
        <v>751</v>
      </c>
      <c r="M4" s="203" t="s">
        <v>744</v>
      </c>
      <c r="N4" s="205"/>
    </row>
    <row r="5" spans="2:14" ht="27" x14ac:dyDescent="0.3">
      <c r="B5" s="206"/>
      <c r="C5" s="206"/>
      <c r="D5" s="206"/>
      <c r="E5" s="29">
        <v>2</v>
      </c>
      <c r="F5" s="25" t="s">
        <v>300</v>
      </c>
      <c r="G5" s="37"/>
      <c r="H5" s="112"/>
      <c r="I5" s="130"/>
      <c r="K5" s="203"/>
      <c r="L5" s="203"/>
      <c r="M5" s="204"/>
      <c r="N5" s="194"/>
    </row>
    <row r="6" spans="2:14" ht="27" x14ac:dyDescent="0.3">
      <c r="B6" s="206"/>
      <c r="C6" s="206"/>
      <c r="D6" s="206"/>
      <c r="E6" s="29">
        <v>3</v>
      </c>
      <c r="F6" s="25" t="s">
        <v>308</v>
      </c>
      <c r="G6" s="37"/>
      <c r="H6" s="112"/>
      <c r="I6" s="130"/>
      <c r="K6" s="203"/>
      <c r="L6" s="203"/>
      <c r="M6" s="204"/>
      <c r="N6" s="194"/>
    </row>
    <row r="7" spans="2:14" ht="27" x14ac:dyDescent="0.3">
      <c r="B7" s="206"/>
      <c r="C7" s="206"/>
      <c r="D7" s="206"/>
      <c r="E7" s="29">
        <v>4</v>
      </c>
      <c r="F7" s="25" t="s">
        <v>136</v>
      </c>
      <c r="G7" s="37"/>
      <c r="H7" s="112"/>
      <c r="I7" s="130"/>
      <c r="K7" s="203"/>
      <c r="L7" s="203"/>
      <c r="M7" s="204"/>
      <c r="N7" s="194"/>
    </row>
    <row r="8" spans="2:14" ht="41.25" thickBot="1" x14ac:dyDescent="0.35">
      <c r="B8" s="206"/>
      <c r="C8" s="206"/>
      <c r="D8" s="206"/>
      <c r="E8" s="30">
        <v>5</v>
      </c>
      <c r="F8" s="27" t="s">
        <v>135</v>
      </c>
      <c r="G8" s="37"/>
      <c r="H8" s="113"/>
      <c r="I8" s="131"/>
      <c r="K8" s="203"/>
      <c r="L8" s="203"/>
      <c r="M8" s="204"/>
      <c r="N8" s="194"/>
    </row>
    <row r="9" spans="2:14" ht="25.9" customHeight="1" x14ac:dyDescent="0.3">
      <c r="B9" s="206"/>
      <c r="C9" s="206" t="s">
        <v>433</v>
      </c>
      <c r="D9" s="206" t="s">
        <v>340</v>
      </c>
      <c r="E9" s="28">
        <v>1</v>
      </c>
      <c r="F9" s="23" t="s">
        <v>187</v>
      </c>
      <c r="G9" s="37"/>
      <c r="H9" s="111"/>
      <c r="I9" s="129"/>
      <c r="K9" s="203" t="s">
        <v>745</v>
      </c>
      <c r="L9" s="203" t="s">
        <v>752</v>
      </c>
      <c r="M9" s="203" t="s">
        <v>746</v>
      </c>
      <c r="N9" s="205"/>
    </row>
    <row r="10" spans="2:14" ht="25.9" customHeight="1" x14ac:dyDescent="0.3">
      <c r="B10" s="206"/>
      <c r="C10" s="206"/>
      <c r="D10" s="206"/>
      <c r="E10" s="29">
        <v>2</v>
      </c>
      <c r="F10" s="25" t="s">
        <v>345</v>
      </c>
      <c r="G10" s="37"/>
      <c r="H10" s="112"/>
      <c r="I10" s="130"/>
      <c r="K10" s="203"/>
      <c r="L10" s="203"/>
      <c r="M10" s="204"/>
      <c r="N10" s="194"/>
    </row>
    <row r="11" spans="2:14" ht="40.15" customHeight="1" thickBot="1" x14ac:dyDescent="0.35">
      <c r="B11" s="206"/>
      <c r="C11" s="206"/>
      <c r="D11" s="206"/>
      <c r="E11" s="30">
        <v>3</v>
      </c>
      <c r="F11" s="27" t="s">
        <v>380</v>
      </c>
      <c r="G11" s="37"/>
      <c r="H11" s="113"/>
      <c r="I11" s="131"/>
      <c r="K11" s="203"/>
      <c r="L11" s="203"/>
      <c r="M11" s="204"/>
      <c r="N11" s="194"/>
    </row>
    <row r="12" spans="2:14" x14ac:dyDescent="0.3">
      <c r="B12" s="206"/>
      <c r="C12" s="206" t="s">
        <v>256</v>
      </c>
      <c r="D12" s="206" t="s">
        <v>336</v>
      </c>
      <c r="E12" s="28">
        <v>1</v>
      </c>
      <c r="F12" s="23" t="s">
        <v>191</v>
      </c>
      <c r="G12" s="37"/>
      <c r="H12" s="111"/>
      <c r="I12" s="129"/>
      <c r="K12" s="203" t="s">
        <v>747</v>
      </c>
      <c r="L12" s="203" t="s">
        <v>753</v>
      </c>
      <c r="M12" s="203" t="s">
        <v>748</v>
      </c>
      <c r="N12" s="205"/>
    </row>
    <row r="13" spans="2:14" ht="27" x14ac:dyDescent="0.3">
      <c r="B13" s="206"/>
      <c r="C13" s="206"/>
      <c r="D13" s="206"/>
      <c r="E13" s="29">
        <v>2</v>
      </c>
      <c r="F13" s="25" t="s">
        <v>168</v>
      </c>
      <c r="G13" s="37"/>
      <c r="H13" s="112"/>
      <c r="I13" s="130"/>
      <c r="K13" s="204"/>
      <c r="L13" s="204"/>
      <c r="M13" s="204"/>
      <c r="N13" s="194"/>
    </row>
    <row r="14" spans="2:14" ht="27" x14ac:dyDescent="0.3">
      <c r="B14" s="206"/>
      <c r="C14" s="206"/>
      <c r="D14" s="206"/>
      <c r="E14" s="29">
        <v>3</v>
      </c>
      <c r="F14" s="25" t="s">
        <v>295</v>
      </c>
      <c r="G14" s="37"/>
      <c r="H14" s="112"/>
      <c r="I14" s="130"/>
      <c r="K14" s="204"/>
      <c r="L14" s="204"/>
      <c r="M14" s="204"/>
      <c r="N14" s="194"/>
    </row>
    <row r="15" spans="2:14" ht="40.5" x14ac:dyDescent="0.3">
      <c r="B15" s="206"/>
      <c r="C15" s="206"/>
      <c r="D15" s="206"/>
      <c r="E15" s="29">
        <v>4</v>
      </c>
      <c r="F15" s="25" t="s">
        <v>193</v>
      </c>
      <c r="G15" s="37"/>
      <c r="H15" s="112"/>
      <c r="I15" s="130"/>
      <c r="K15" s="204"/>
      <c r="L15" s="204"/>
      <c r="M15" s="204"/>
      <c r="N15" s="194"/>
    </row>
    <row r="16" spans="2:14" ht="39.6" customHeight="1" thickBot="1" x14ac:dyDescent="0.35">
      <c r="B16" s="206"/>
      <c r="C16" s="206"/>
      <c r="D16" s="206"/>
      <c r="E16" s="30">
        <v>5</v>
      </c>
      <c r="F16" s="27" t="s">
        <v>307</v>
      </c>
      <c r="G16" s="37"/>
      <c r="H16" s="113"/>
      <c r="I16" s="131"/>
      <c r="K16" s="204"/>
      <c r="L16" s="204"/>
      <c r="M16" s="204"/>
      <c r="N16" s="194"/>
    </row>
    <row r="17" spans="2:14" ht="37.15" customHeight="1" x14ac:dyDescent="0.3">
      <c r="B17" s="206"/>
      <c r="C17" s="206" t="s">
        <v>248</v>
      </c>
      <c r="D17" s="206" t="s">
        <v>344</v>
      </c>
      <c r="E17" s="22" t="s">
        <v>20</v>
      </c>
      <c r="F17" s="23" t="s">
        <v>93</v>
      </c>
      <c r="G17" s="37"/>
      <c r="H17" s="40" t="s">
        <v>465</v>
      </c>
      <c r="I17" s="132"/>
      <c r="K17" s="203" t="s">
        <v>749</v>
      </c>
      <c r="L17" s="203" t="s">
        <v>754</v>
      </c>
      <c r="M17" s="203" t="s">
        <v>750</v>
      </c>
      <c r="N17" s="205"/>
    </row>
    <row r="18" spans="2:14" ht="27" x14ac:dyDescent="0.3">
      <c r="B18" s="206"/>
      <c r="C18" s="206"/>
      <c r="D18" s="206"/>
      <c r="E18" s="24" t="s">
        <v>24</v>
      </c>
      <c r="F18" s="25" t="s">
        <v>219</v>
      </c>
      <c r="G18" s="37"/>
      <c r="H18" s="41" t="s">
        <v>245</v>
      </c>
      <c r="I18" s="133"/>
      <c r="K18" s="204"/>
      <c r="L18" s="204"/>
      <c r="M18" s="204"/>
      <c r="N18" s="194"/>
    </row>
    <row r="19" spans="2:14" ht="27" x14ac:dyDescent="0.3">
      <c r="B19" s="206"/>
      <c r="C19" s="206"/>
      <c r="D19" s="206"/>
      <c r="E19" s="24" t="s">
        <v>32</v>
      </c>
      <c r="F19" s="25" t="s">
        <v>212</v>
      </c>
      <c r="G19" s="37"/>
      <c r="H19" s="41" t="s">
        <v>442</v>
      </c>
      <c r="I19" s="133"/>
      <c r="K19" s="204"/>
      <c r="L19" s="204"/>
      <c r="M19" s="204"/>
      <c r="N19" s="194"/>
    </row>
    <row r="20" spans="2:14" ht="27" x14ac:dyDescent="0.3">
      <c r="B20" s="206"/>
      <c r="C20" s="206"/>
      <c r="D20" s="206"/>
      <c r="E20" s="24" t="s">
        <v>21</v>
      </c>
      <c r="F20" s="25" t="s">
        <v>92</v>
      </c>
      <c r="G20" s="37"/>
      <c r="H20" s="41" t="s">
        <v>459</v>
      </c>
      <c r="I20" s="133"/>
      <c r="K20" s="204"/>
      <c r="L20" s="204"/>
      <c r="M20" s="204"/>
      <c r="N20" s="194"/>
    </row>
    <row r="21" spans="2:14" ht="41.25" thickBot="1" x14ac:dyDescent="0.35">
      <c r="B21" s="206"/>
      <c r="C21" s="206"/>
      <c r="D21" s="206"/>
      <c r="E21" s="30" t="s">
        <v>26</v>
      </c>
      <c r="F21" s="27" t="s">
        <v>134</v>
      </c>
      <c r="G21" s="37"/>
      <c r="H21" s="42" t="s">
        <v>449</v>
      </c>
      <c r="I21" s="134"/>
      <c r="K21" s="204"/>
      <c r="L21" s="204"/>
      <c r="M21" s="204"/>
      <c r="N21" s="194"/>
    </row>
    <row r="22" spans="2:14" x14ac:dyDescent="0.3">
      <c r="N22" s="14"/>
    </row>
    <row r="23" spans="2:14" x14ac:dyDescent="0.3">
      <c r="N23" s="14"/>
    </row>
    <row r="24" spans="2:14" x14ac:dyDescent="0.3">
      <c r="N24" s="14"/>
    </row>
    <row r="25" spans="2:14" x14ac:dyDescent="0.3">
      <c r="N25" s="14"/>
    </row>
    <row r="28" spans="2:14" x14ac:dyDescent="0.3">
      <c r="I28" s="127" t="s">
        <v>849</v>
      </c>
    </row>
  </sheetData>
  <sheetProtection algorithmName="SHA-512" hashValue="OzH4oWPRgKkaJ8oO3oeFnwH+IVAC2PJJz4ojd/XTLT73SrVSsrgrn19VaCnfaJDurAtZzCmNjwpf6UUUFSY28w==" saltValue="5qxJJUzYRhPuPczrpVT+5g==" spinCount="100000" sheet="1" objects="1" scenarios="1"/>
  <mergeCells count="25">
    <mergeCell ref="B4:B21"/>
    <mergeCell ref="C4:C8"/>
    <mergeCell ref="D4:D8"/>
    <mergeCell ref="K4:K8"/>
    <mergeCell ref="C12:C16"/>
    <mergeCell ref="D12:D16"/>
    <mergeCell ref="K12:K16"/>
    <mergeCell ref="L4:L8"/>
    <mergeCell ref="M4:M8"/>
    <mergeCell ref="N4:N8"/>
    <mergeCell ref="C9:C11"/>
    <mergeCell ref="D9:D11"/>
    <mergeCell ref="K9:K11"/>
    <mergeCell ref="L9:L11"/>
    <mergeCell ref="M9:M11"/>
    <mergeCell ref="N9:N11"/>
    <mergeCell ref="L12:L16"/>
    <mergeCell ref="M12:M16"/>
    <mergeCell ref="N12:N16"/>
    <mergeCell ref="C17:C21"/>
    <mergeCell ref="D17:D21"/>
    <mergeCell ref="K17:K21"/>
    <mergeCell ref="L17:L21"/>
    <mergeCell ref="M17:M21"/>
    <mergeCell ref="N17:N21"/>
  </mergeCells>
  <phoneticPr fontId="6" type="noConversion"/>
  <pageMargins left="0.74805557727813721" right="0.74805557727813721" top="0.98430556058883667" bottom="0.98430556058883667" header="0.51138889789581299" footer="0.51138889789581299"/>
  <pageSetup paperSize="9" fitToWidth="0" fitToHeight="0"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tabColor theme="8"/>
  </sheetPr>
  <dimension ref="B1:R102"/>
  <sheetViews>
    <sheetView zoomScale="85" zoomScaleNormal="85" zoomScaleSheetLayoutView="75" workbookViewId="0">
      <pane xSplit="10" ySplit="3" topLeftCell="K99" activePane="bottomRight" state="frozen"/>
      <selection activeCell="L4" sqref="L4:L8"/>
      <selection pane="topRight" activeCell="L4" sqref="L4:L8"/>
      <selection pane="bottomLeft" activeCell="L4" sqref="L4:L8"/>
      <selection pane="bottomRight" activeCell="I4" sqref="I4:I102"/>
    </sheetView>
  </sheetViews>
  <sheetFormatPr defaultColWidth="8.75" defaultRowHeight="16.5" x14ac:dyDescent="0.3"/>
  <cols>
    <col min="1" max="1" width="1" customWidth="1"/>
    <col min="2" max="2" width="6.75" style="7" customWidth="1"/>
    <col min="3" max="3" width="6.375" style="10" customWidth="1"/>
    <col min="4" max="4" width="9.875" style="13" customWidth="1"/>
    <col min="5" max="5" width="7" style="10" customWidth="1"/>
    <col min="6" max="6" width="56.25" style="16" customWidth="1"/>
    <col min="7" max="7" width="2.125" style="16" customWidth="1"/>
    <col min="8" max="8" width="7.75" style="8" customWidth="1"/>
    <col min="9" max="9" width="7.125" style="127" customWidth="1"/>
    <col min="10" max="10" width="2.75" customWidth="1"/>
    <col min="11" max="11" width="39.5" style="18" customWidth="1"/>
    <col min="12" max="12" width="50.625" style="18" customWidth="1"/>
    <col min="13" max="13" width="74.875" style="18" customWidth="1"/>
    <col min="14" max="14" width="18.125" style="14" customWidth="1"/>
  </cols>
  <sheetData>
    <row r="1" spans="2:18" ht="19.899999999999999" customHeight="1" x14ac:dyDescent="0.3">
      <c r="B1" s="12"/>
    </row>
    <row r="2" spans="2:18" ht="19.899999999999999" customHeight="1" x14ac:dyDescent="0.3">
      <c r="B2" s="35" t="s">
        <v>487</v>
      </c>
      <c r="K2" s="18" t="s">
        <v>395</v>
      </c>
    </row>
    <row r="3" spans="2:18" s="1" customFormat="1" ht="16.899999999999999" customHeight="1" thickBot="1" x14ac:dyDescent="0.35">
      <c r="B3" s="5" t="s">
        <v>36</v>
      </c>
      <c r="C3" s="9" t="s">
        <v>420</v>
      </c>
      <c r="D3" s="9" t="s">
        <v>400</v>
      </c>
      <c r="E3" s="9" t="s">
        <v>22</v>
      </c>
      <c r="F3" s="17" t="s">
        <v>322</v>
      </c>
      <c r="G3" s="39"/>
      <c r="H3" s="15" t="s">
        <v>16</v>
      </c>
      <c r="I3" s="128" t="s">
        <v>393</v>
      </c>
      <c r="K3" s="19" t="s">
        <v>408</v>
      </c>
      <c r="L3" s="19" t="s">
        <v>244</v>
      </c>
      <c r="M3" s="19" t="s">
        <v>428</v>
      </c>
      <c r="N3" s="15" t="s">
        <v>28</v>
      </c>
    </row>
    <row r="4" spans="2:18" ht="36" customHeight="1" x14ac:dyDescent="0.3">
      <c r="B4" s="208" t="s">
        <v>251</v>
      </c>
      <c r="C4" s="208" t="s">
        <v>884</v>
      </c>
      <c r="D4" s="211" t="s">
        <v>883</v>
      </c>
      <c r="E4" s="47" t="s">
        <v>20</v>
      </c>
      <c r="F4" s="44" t="s">
        <v>885</v>
      </c>
      <c r="G4" s="37"/>
      <c r="H4" s="40" t="s">
        <v>342</v>
      </c>
      <c r="I4" s="132"/>
      <c r="K4" s="203" t="s">
        <v>887</v>
      </c>
      <c r="L4" s="203" t="s">
        <v>755</v>
      </c>
      <c r="M4" s="203" t="s">
        <v>711</v>
      </c>
      <c r="N4" s="205"/>
    </row>
    <row r="5" spans="2:18" ht="38.450000000000003" customHeight="1" x14ac:dyDescent="0.3">
      <c r="B5" s="209"/>
      <c r="C5" s="209"/>
      <c r="D5" s="212"/>
      <c r="E5" s="24" t="s">
        <v>881</v>
      </c>
      <c r="F5" s="25" t="s">
        <v>880</v>
      </c>
      <c r="G5" s="37"/>
      <c r="H5" s="41" t="s">
        <v>245</v>
      </c>
      <c r="I5" s="133"/>
      <c r="K5" s="203"/>
      <c r="L5" s="203"/>
      <c r="M5" s="203"/>
      <c r="N5" s="205"/>
      <c r="O5" s="2"/>
      <c r="P5" s="2"/>
      <c r="Q5" s="2"/>
      <c r="R5" s="2"/>
    </row>
    <row r="6" spans="2:18" ht="36.6" customHeight="1" x14ac:dyDescent="0.3">
      <c r="B6" s="209"/>
      <c r="C6" s="209"/>
      <c r="D6" s="212"/>
      <c r="E6" s="24" t="s">
        <v>32</v>
      </c>
      <c r="F6" s="25" t="s">
        <v>171</v>
      </c>
      <c r="G6" s="37"/>
      <c r="H6" s="41" t="s">
        <v>442</v>
      </c>
      <c r="I6" s="133"/>
      <c r="J6" s="2"/>
      <c r="K6" s="203"/>
      <c r="L6" s="203"/>
      <c r="M6" s="203"/>
      <c r="N6" s="205"/>
    </row>
    <row r="7" spans="2:18" ht="36.6" customHeight="1" x14ac:dyDescent="0.3">
      <c r="B7" s="209"/>
      <c r="C7" s="209"/>
      <c r="D7" s="212"/>
      <c r="E7" s="24" t="s">
        <v>21</v>
      </c>
      <c r="F7" s="25" t="s">
        <v>303</v>
      </c>
      <c r="G7" s="37"/>
      <c r="H7" s="41" t="s">
        <v>459</v>
      </c>
      <c r="I7" s="133"/>
      <c r="J7" s="2"/>
      <c r="K7" s="203"/>
      <c r="L7" s="203"/>
      <c r="M7" s="203"/>
      <c r="N7" s="205"/>
    </row>
    <row r="8" spans="2:18" ht="41.25" thickBot="1" x14ac:dyDescent="0.35">
      <c r="B8" s="209"/>
      <c r="C8" s="210"/>
      <c r="D8" s="213"/>
      <c r="E8" s="24" t="s">
        <v>26</v>
      </c>
      <c r="F8" s="25" t="s">
        <v>882</v>
      </c>
      <c r="G8" s="37"/>
      <c r="H8" s="41" t="s">
        <v>449</v>
      </c>
      <c r="I8" s="134"/>
      <c r="J8" s="2"/>
      <c r="K8" s="203"/>
      <c r="L8" s="203"/>
      <c r="M8" s="203"/>
      <c r="N8" s="205"/>
    </row>
    <row r="9" spans="2:18" ht="25.9" customHeight="1" x14ac:dyDescent="0.3">
      <c r="B9" s="209"/>
      <c r="C9" s="206" t="s">
        <v>259</v>
      </c>
      <c r="D9" s="206" t="s">
        <v>2</v>
      </c>
      <c r="E9" s="22">
        <v>1</v>
      </c>
      <c r="F9" s="23" t="s">
        <v>70</v>
      </c>
      <c r="G9" s="37"/>
      <c r="H9" s="111"/>
      <c r="I9" s="129"/>
      <c r="K9" s="203" t="s">
        <v>712</v>
      </c>
      <c r="L9" s="203" t="s">
        <v>756</v>
      </c>
      <c r="M9" s="203" t="s">
        <v>713</v>
      </c>
      <c r="N9" s="205"/>
    </row>
    <row r="10" spans="2:18" x14ac:dyDescent="0.3">
      <c r="B10" s="209"/>
      <c r="C10" s="206"/>
      <c r="D10" s="206"/>
      <c r="E10" s="24">
        <v>2</v>
      </c>
      <c r="F10" s="25" t="s">
        <v>282</v>
      </c>
      <c r="G10" s="37"/>
      <c r="H10" s="112"/>
      <c r="I10" s="130"/>
      <c r="K10" s="204"/>
      <c r="L10" s="204"/>
      <c r="M10" s="203"/>
      <c r="N10" s="205"/>
    </row>
    <row r="11" spans="2:18" ht="27" x14ac:dyDescent="0.3">
      <c r="B11" s="209"/>
      <c r="C11" s="206"/>
      <c r="D11" s="206"/>
      <c r="E11" s="24">
        <v>3</v>
      </c>
      <c r="F11" s="25" t="s">
        <v>231</v>
      </c>
      <c r="G11" s="37"/>
      <c r="H11" s="112"/>
      <c r="I11" s="130"/>
      <c r="K11" s="204"/>
      <c r="L11" s="204"/>
      <c r="M11" s="203"/>
      <c r="N11" s="205"/>
    </row>
    <row r="12" spans="2:18" ht="27" x14ac:dyDescent="0.3">
      <c r="B12" s="209"/>
      <c r="C12" s="206"/>
      <c r="D12" s="206"/>
      <c r="E12" s="24">
        <v>4</v>
      </c>
      <c r="F12" s="25" t="s">
        <v>45</v>
      </c>
      <c r="G12" s="37"/>
      <c r="H12" s="112"/>
      <c r="I12" s="130"/>
      <c r="K12" s="204"/>
      <c r="L12" s="204"/>
      <c r="M12" s="203"/>
      <c r="N12" s="205"/>
    </row>
    <row r="13" spans="2:18" ht="41.25" thickBot="1" x14ac:dyDescent="0.35">
      <c r="B13" s="209"/>
      <c r="C13" s="206"/>
      <c r="D13" s="206"/>
      <c r="E13" s="26">
        <v>5</v>
      </c>
      <c r="F13" s="27" t="s">
        <v>1</v>
      </c>
      <c r="G13" s="37"/>
      <c r="H13" s="113"/>
      <c r="I13" s="131"/>
      <c r="K13" s="204"/>
      <c r="L13" s="204"/>
      <c r="M13" s="203"/>
      <c r="N13" s="205"/>
    </row>
    <row r="14" spans="2:18" ht="42.6" customHeight="1" x14ac:dyDescent="0.3">
      <c r="B14" s="209"/>
      <c r="C14" s="208" t="s">
        <v>386</v>
      </c>
      <c r="D14" s="211" t="s">
        <v>253</v>
      </c>
      <c r="E14" s="22">
        <v>1</v>
      </c>
      <c r="F14" s="23" t="s">
        <v>582</v>
      </c>
      <c r="G14" s="37"/>
      <c r="H14" s="111"/>
      <c r="I14" s="129"/>
      <c r="K14" s="215" t="s">
        <v>888</v>
      </c>
      <c r="L14" s="215" t="s">
        <v>757</v>
      </c>
      <c r="M14" s="215" t="s">
        <v>714</v>
      </c>
      <c r="N14" s="205"/>
    </row>
    <row r="15" spans="2:18" ht="42.6" customHeight="1" x14ac:dyDescent="0.3">
      <c r="B15" s="209"/>
      <c r="C15" s="209"/>
      <c r="D15" s="212"/>
      <c r="E15" s="24">
        <v>2</v>
      </c>
      <c r="F15" s="25" t="s">
        <v>583</v>
      </c>
      <c r="G15" s="37"/>
      <c r="H15" s="112"/>
      <c r="I15" s="130"/>
      <c r="K15" s="216"/>
      <c r="L15" s="216"/>
      <c r="M15" s="216"/>
      <c r="N15" s="205"/>
    </row>
    <row r="16" spans="2:18" ht="50.45" customHeight="1" x14ac:dyDescent="0.3">
      <c r="B16" s="209"/>
      <c r="C16" s="209"/>
      <c r="D16" s="212"/>
      <c r="E16" s="24">
        <v>3</v>
      </c>
      <c r="F16" s="25" t="s">
        <v>584</v>
      </c>
      <c r="G16" s="37"/>
      <c r="H16" s="112"/>
      <c r="I16" s="130"/>
      <c r="K16" s="216"/>
      <c r="L16" s="216"/>
      <c r="M16" s="216"/>
      <c r="N16" s="205"/>
    </row>
    <row r="17" spans="2:14" ht="54" customHeight="1" x14ac:dyDescent="0.3">
      <c r="B17" s="209"/>
      <c r="C17" s="209"/>
      <c r="D17" s="212"/>
      <c r="E17" s="24">
        <v>4</v>
      </c>
      <c r="F17" s="25" t="s">
        <v>585</v>
      </c>
      <c r="G17" s="37"/>
      <c r="H17" s="112"/>
      <c r="I17" s="130"/>
      <c r="K17" s="216"/>
      <c r="L17" s="216"/>
      <c r="M17" s="216"/>
      <c r="N17" s="205"/>
    </row>
    <row r="18" spans="2:14" ht="39.6" customHeight="1" thickBot="1" x14ac:dyDescent="0.35">
      <c r="B18" s="209"/>
      <c r="C18" s="209"/>
      <c r="D18" s="212"/>
      <c r="E18" s="26">
        <v>5</v>
      </c>
      <c r="F18" s="27" t="s">
        <v>581</v>
      </c>
      <c r="G18" s="37"/>
      <c r="H18" s="113"/>
      <c r="I18" s="131"/>
      <c r="K18" s="216"/>
      <c r="L18" s="216"/>
      <c r="M18" s="216"/>
      <c r="N18" s="205"/>
    </row>
    <row r="19" spans="2:14" ht="27.6" customHeight="1" x14ac:dyDescent="0.3">
      <c r="B19" s="209"/>
      <c r="C19" s="209"/>
      <c r="D19" s="212"/>
      <c r="E19" s="47">
        <v>1</v>
      </c>
      <c r="F19" s="44" t="s">
        <v>586</v>
      </c>
      <c r="G19" s="37"/>
      <c r="H19" s="111"/>
      <c r="I19" s="129"/>
      <c r="K19" s="216"/>
      <c r="L19" s="216"/>
      <c r="M19" s="216"/>
      <c r="N19" s="205" t="s">
        <v>850</v>
      </c>
    </row>
    <row r="20" spans="2:14" ht="29.45" customHeight="1" x14ac:dyDescent="0.3">
      <c r="B20" s="209"/>
      <c r="C20" s="209"/>
      <c r="D20" s="212"/>
      <c r="E20" s="48">
        <v>2</v>
      </c>
      <c r="F20" s="45" t="s">
        <v>588</v>
      </c>
      <c r="G20" s="37"/>
      <c r="H20" s="112"/>
      <c r="I20" s="130"/>
      <c r="K20" s="216"/>
      <c r="L20" s="216"/>
      <c r="M20" s="216"/>
      <c r="N20" s="205"/>
    </row>
    <row r="21" spans="2:14" ht="34.9" customHeight="1" x14ac:dyDescent="0.3">
      <c r="B21" s="209"/>
      <c r="C21" s="209"/>
      <c r="D21" s="212"/>
      <c r="E21" s="48">
        <v>3</v>
      </c>
      <c r="F21" s="45" t="s">
        <v>587</v>
      </c>
      <c r="G21" s="37"/>
      <c r="H21" s="112"/>
      <c r="I21" s="130"/>
      <c r="K21" s="216"/>
      <c r="L21" s="216"/>
      <c r="M21" s="216"/>
      <c r="N21" s="205"/>
    </row>
    <row r="22" spans="2:14" ht="34.9" customHeight="1" x14ac:dyDescent="0.3">
      <c r="B22" s="209"/>
      <c r="C22" s="209"/>
      <c r="D22" s="212"/>
      <c r="E22" s="48">
        <v>4</v>
      </c>
      <c r="F22" s="45" t="s">
        <v>589</v>
      </c>
      <c r="G22" s="37"/>
      <c r="H22" s="112"/>
      <c r="I22" s="130"/>
      <c r="K22" s="216"/>
      <c r="L22" s="216"/>
      <c r="M22" s="216"/>
      <c r="N22" s="205"/>
    </row>
    <row r="23" spans="2:14" ht="34.9" customHeight="1" thickBot="1" x14ac:dyDescent="0.35">
      <c r="B23" s="209"/>
      <c r="C23" s="210"/>
      <c r="D23" s="213"/>
      <c r="E23" s="49">
        <v>5</v>
      </c>
      <c r="F23" s="46" t="s">
        <v>590</v>
      </c>
      <c r="G23" s="37"/>
      <c r="H23" s="113"/>
      <c r="I23" s="131"/>
      <c r="K23" s="217"/>
      <c r="L23" s="217"/>
      <c r="M23" s="217"/>
      <c r="N23" s="205"/>
    </row>
    <row r="24" spans="2:14" ht="25.9" customHeight="1" x14ac:dyDescent="0.3">
      <c r="B24" s="209"/>
      <c r="C24" s="206" t="s">
        <v>392</v>
      </c>
      <c r="D24" s="206" t="s">
        <v>323</v>
      </c>
      <c r="E24" s="22">
        <v>1</v>
      </c>
      <c r="F24" s="23" t="s">
        <v>175</v>
      </c>
      <c r="G24" s="37"/>
      <c r="H24" s="111"/>
      <c r="I24" s="129"/>
      <c r="K24" s="203" t="s">
        <v>715</v>
      </c>
      <c r="L24" s="203" t="s">
        <v>758</v>
      </c>
      <c r="M24" s="203" t="s">
        <v>716</v>
      </c>
      <c r="N24" s="205"/>
    </row>
    <row r="25" spans="2:14" ht="40.5" x14ac:dyDescent="0.3">
      <c r="B25" s="209"/>
      <c r="C25" s="206"/>
      <c r="D25" s="206"/>
      <c r="E25" s="24">
        <v>2</v>
      </c>
      <c r="F25" s="25" t="s">
        <v>131</v>
      </c>
      <c r="G25" s="37"/>
      <c r="H25" s="112"/>
      <c r="I25" s="130"/>
      <c r="K25" s="204"/>
      <c r="L25" s="204"/>
      <c r="M25" s="203"/>
      <c r="N25" s="205"/>
    </row>
    <row r="26" spans="2:14" ht="27" x14ac:dyDescent="0.3">
      <c r="B26" s="209"/>
      <c r="C26" s="206"/>
      <c r="D26" s="206"/>
      <c r="E26" s="24">
        <v>3</v>
      </c>
      <c r="F26" s="25" t="s">
        <v>56</v>
      </c>
      <c r="G26" s="37"/>
      <c r="H26" s="112"/>
      <c r="I26" s="130"/>
      <c r="K26" s="204"/>
      <c r="L26" s="204"/>
      <c r="M26" s="203"/>
      <c r="N26" s="205"/>
    </row>
    <row r="27" spans="2:14" ht="27" x14ac:dyDescent="0.3">
      <c r="B27" s="209"/>
      <c r="C27" s="206"/>
      <c r="D27" s="206"/>
      <c r="E27" s="24">
        <v>4</v>
      </c>
      <c r="F27" s="25" t="s">
        <v>228</v>
      </c>
      <c r="G27" s="37"/>
      <c r="H27" s="112"/>
      <c r="I27" s="130"/>
      <c r="K27" s="204"/>
      <c r="L27" s="204"/>
      <c r="M27" s="203"/>
      <c r="N27" s="205"/>
    </row>
    <row r="28" spans="2:14" ht="27.75" thickBot="1" x14ac:dyDescent="0.35">
      <c r="B28" s="210"/>
      <c r="C28" s="206"/>
      <c r="D28" s="206"/>
      <c r="E28" s="26">
        <v>5</v>
      </c>
      <c r="F28" s="27" t="s">
        <v>41</v>
      </c>
      <c r="G28" s="37"/>
      <c r="H28" s="113"/>
      <c r="I28" s="131"/>
      <c r="K28" s="204"/>
      <c r="L28" s="204"/>
      <c r="M28" s="203"/>
      <c r="N28" s="205"/>
    </row>
    <row r="29" spans="2:14" ht="27" x14ac:dyDescent="0.3">
      <c r="B29" s="206" t="s">
        <v>550</v>
      </c>
      <c r="C29" s="206" t="s">
        <v>421</v>
      </c>
      <c r="D29" s="206" t="s">
        <v>369</v>
      </c>
      <c r="E29" s="22" t="s">
        <v>20</v>
      </c>
      <c r="F29" s="23" t="s">
        <v>106</v>
      </c>
      <c r="G29" s="37"/>
      <c r="H29" s="40" t="s">
        <v>342</v>
      </c>
      <c r="I29" s="132"/>
      <c r="K29" s="203" t="s">
        <v>717</v>
      </c>
      <c r="L29" s="203" t="s">
        <v>759</v>
      </c>
      <c r="M29" s="203" t="s">
        <v>718</v>
      </c>
      <c r="N29" s="205"/>
    </row>
    <row r="30" spans="2:14" ht="27" x14ac:dyDescent="0.3">
      <c r="B30" s="206"/>
      <c r="C30" s="206"/>
      <c r="D30" s="206"/>
      <c r="E30" s="24" t="s">
        <v>24</v>
      </c>
      <c r="F30" s="25" t="s">
        <v>48</v>
      </c>
      <c r="G30" s="37"/>
      <c r="H30" s="41" t="s">
        <v>245</v>
      </c>
      <c r="I30" s="133"/>
      <c r="K30" s="204"/>
      <c r="L30" s="204"/>
      <c r="M30" s="204"/>
      <c r="N30" s="194"/>
    </row>
    <row r="31" spans="2:14" ht="27" x14ac:dyDescent="0.3">
      <c r="B31" s="206"/>
      <c r="C31" s="206"/>
      <c r="D31" s="206"/>
      <c r="E31" s="24" t="s">
        <v>32</v>
      </c>
      <c r="F31" s="25" t="s">
        <v>240</v>
      </c>
      <c r="G31" s="37"/>
      <c r="H31" s="41" t="s">
        <v>442</v>
      </c>
      <c r="I31" s="133"/>
      <c r="K31" s="204"/>
      <c r="L31" s="204"/>
      <c r="M31" s="204"/>
      <c r="N31" s="194"/>
    </row>
    <row r="32" spans="2:14" ht="52.9" customHeight="1" x14ac:dyDescent="0.3">
      <c r="B32" s="206"/>
      <c r="C32" s="206"/>
      <c r="D32" s="206"/>
      <c r="E32" s="24" t="s">
        <v>21</v>
      </c>
      <c r="F32" s="25" t="s">
        <v>10</v>
      </c>
      <c r="G32" s="37"/>
      <c r="H32" s="41" t="s">
        <v>459</v>
      </c>
      <c r="I32" s="133"/>
      <c r="K32" s="204"/>
      <c r="L32" s="204"/>
      <c r="M32" s="204"/>
      <c r="N32" s="194"/>
    </row>
    <row r="33" spans="2:14" ht="41.25" thickBot="1" x14ac:dyDescent="0.35">
      <c r="B33" s="206"/>
      <c r="C33" s="206"/>
      <c r="D33" s="206"/>
      <c r="E33" s="26" t="s">
        <v>26</v>
      </c>
      <c r="F33" s="27" t="s">
        <v>76</v>
      </c>
      <c r="G33" s="37"/>
      <c r="H33" s="42" t="s">
        <v>449</v>
      </c>
      <c r="I33" s="134"/>
      <c r="K33" s="204"/>
      <c r="L33" s="204"/>
      <c r="M33" s="204"/>
      <c r="N33" s="194"/>
    </row>
    <row r="34" spans="2:14" ht="46.9" customHeight="1" x14ac:dyDescent="0.3">
      <c r="B34" s="206"/>
      <c r="C34" s="206" t="s">
        <v>401</v>
      </c>
      <c r="D34" s="207" t="s">
        <v>324</v>
      </c>
      <c r="E34" s="22">
        <v>1</v>
      </c>
      <c r="F34" s="23" t="s">
        <v>112</v>
      </c>
      <c r="G34" s="37"/>
      <c r="H34" s="111"/>
      <c r="I34" s="129"/>
      <c r="K34" s="203" t="s">
        <v>719</v>
      </c>
      <c r="L34" s="203" t="s">
        <v>760</v>
      </c>
      <c r="M34" s="203" t="s">
        <v>720</v>
      </c>
      <c r="N34" s="205"/>
    </row>
    <row r="35" spans="2:14" ht="46.9" customHeight="1" x14ac:dyDescent="0.3">
      <c r="B35" s="206"/>
      <c r="C35" s="206"/>
      <c r="D35" s="207"/>
      <c r="E35" s="24">
        <v>2</v>
      </c>
      <c r="F35" s="25" t="s">
        <v>120</v>
      </c>
      <c r="G35" s="37"/>
      <c r="H35" s="112"/>
      <c r="I35" s="130"/>
      <c r="K35" s="204"/>
      <c r="L35" s="204"/>
      <c r="M35" s="204"/>
      <c r="N35" s="194"/>
    </row>
    <row r="36" spans="2:14" ht="55.9" customHeight="1" thickBot="1" x14ac:dyDescent="0.35">
      <c r="B36" s="206"/>
      <c r="C36" s="206"/>
      <c r="D36" s="207"/>
      <c r="E36" s="26">
        <v>3</v>
      </c>
      <c r="F36" s="27" t="s">
        <v>124</v>
      </c>
      <c r="G36" s="37"/>
      <c r="H36" s="113"/>
      <c r="I36" s="131"/>
      <c r="K36" s="204"/>
      <c r="L36" s="204"/>
      <c r="M36" s="204"/>
      <c r="N36" s="194"/>
    </row>
    <row r="37" spans="2:14" ht="24.6" customHeight="1" x14ac:dyDescent="0.3">
      <c r="B37" s="206" t="s">
        <v>334</v>
      </c>
      <c r="C37" s="206" t="s">
        <v>403</v>
      </c>
      <c r="D37" s="214" t="s">
        <v>594</v>
      </c>
      <c r="E37" s="22">
        <v>1</v>
      </c>
      <c r="F37" s="23" t="s">
        <v>66</v>
      </c>
      <c r="G37" s="37"/>
      <c r="H37" s="111"/>
      <c r="I37" s="129"/>
      <c r="K37" s="203" t="s">
        <v>889</v>
      </c>
      <c r="L37" s="203" t="s">
        <v>761</v>
      </c>
      <c r="M37" s="203" t="s">
        <v>721</v>
      </c>
      <c r="N37" s="205" t="s">
        <v>850</v>
      </c>
    </row>
    <row r="38" spans="2:14" ht="24.6" customHeight="1" x14ac:dyDescent="0.3">
      <c r="B38" s="206"/>
      <c r="C38" s="206"/>
      <c r="D38" s="214"/>
      <c r="E38" s="24">
        <v>2</v>
      </c>
      <c r="F38" s="25" t="s">
        <v>146</v>
      </c>
      <c r="G38" s="37"/>
      <c r="H38" s="112"/>
      <c r="I38" s="130"/>
      <c r="K38" s="204"/>
      <c r="L38" s="204"/>
      <c r="M38" s="204"/>
      <c r="N38" s="194"/>
    </row>
    <row r="39" spans="2:14" ht="24.6" customHeight="1" x14ac:dyDescent="0.3">
      <c r="B39" s="206"/>
      <c r="C39" s="206"/>
      <c r="D39" s="214"/>
      <c r="E39" s="24">
        <v>3</v>
      </c>
      <c r="F39" s="25" t="s">
        <v>145</v>
      </c>
      <c r="G39" s="37"/>
      <c r="H39" s="112"/>
      <c r="I39" s="130"/>
      <c r="K39" s="204"/>
      <c r="L39" s="204"/>
      <c r="M39" s="204"/>
      <c r="N39" s="194"/>
    </row>
    <row r="40" spans="2:14" ht="24.6" customHeight="1" x14ac:dyDescent="0.3">
      <c r="B40" s="206"/>
      <c r="C40" s="206"/>
      <c r="D40" s="214"/>
      <c r="E40" s="24">
        <v>4</v>
      </c>
      <c r="F40" s="25" t="s">
        <v>149</v>
      </c>
      <c r="G40" s="37"/>
      <c r="H40" s="112"/>
      <c r="I40" s="130"/>
      <c r="K40" s="204"/>
      <c r="L40" s="204"/>
      <c r="M40" s="204"/>
      <c r="N40" s="194"/>
    </row>
    <row r="41" spans="2:14" ht="24.6" customHeight="1" thickBot="1" x14ac:dyDescent="0.35">
      <c r="B41" s="206"/>
      <c r="C41" s="206"/>
      <c r="D41" s="214"/>
      <c r="E41" s="26">
        <v>5</v>
      </c>
      <c r="F41" s="27" t="s">
        <v>356</v>
      </c>
      <c r="G41" s="37"/>
      <c r="H41" s="113"/>
      <c r="I41" s="131"/>
      <c r="K41" s="204"/>
      <c r="L41" s="204"/>
      <c r="M41" s="204"/>
      <c r="N41" s="194"/>
    </row>
    <row r="42" spans="2:14" ht="24.6" customHeight="1" x14ac:dyDescent="0.3">
      <c r="B42" s="206"/>
      <c r="C42" s="206"/>
      <c r="D42" s="214"/>
      <c r="E42" s="22">
        <v>1</v>
      </c>
      <c r="F42" s="23" t="s">
        <v>73</v>
      </c>
      <c r="G42" s="37"/>
      <c r="H42" s="111"/>
      <c r="I42" s="129"/>
      <c r="K42" s="204"/>
      <c r="L42" s="204"/>
      <c r="M42" s="204"/>
      <c r="N42" s="194"/>
    </row>
    <row r="43" spans="2:14" ht="24.6" customHeight="1" x14ac:dyDescent="0.3">
      <c r="B43" s="206"/>
      <c r="C43" s="206"/>
      <c r="D43" s="214"/>
      <c r="E43" s="24">
        <v>2</v>
      </c>
      <c r="F43" s="25" t="s">
        <v>157</v>
      </c>
      <c r="G43" s="37"/>
      <c r="H43" s="112"/>
      <c r="I43" s="130"/>
      <c r="K43" s="204"/>
      <c r="L43" s="204"/>
      <c r="M43" s="204"/>
      <c r="N43" s="194"/>
    </row>
    <row r="44" spans="2:14" ht="24.6" customHeight="1" x14ac:dyDescent="0.3">
      <c r="B44" s="206"/>
      <c r="C44" s="206"/>
      <c r="D44" s="214"/>
      <c r="E44" s="24">
        <v>3</v>
      </c>
      <c r="F44" s="25" t="s">
        <v>162</v>
      </c>
      <c r="G44" s="37"/>
      <c r="H44" s="112"/>
      <c r="I44" s="130"/>
      <c r="K44" s="204"/>
      <c r="L44" s="204"/>
      <c r="M44" s="204"/>
      <c r="N44" s="194"/>
    </row>
    <row r="45" spans="2:14" ht="24.6" customHeight="1" x14ac:dyDescent="0.3">
      <c r="B45" s="206"/>
      <c r="C45" s="206"/>
      <c r="D45" s="214"/>
      <c r="E45" s="24">
        <v>4</v>
      </c>
      <c r="F45" s="25" t="s">
        <v>147</v>
      </c>
      <c r="G45" s="37"/>
      <c r="H45" s="112"/>
      <c r="I45" s="130"/>
      <c r="K45" s="204"/>
      <c r="L45" s="204"/>
      <c r="M45" s="204"/>
      <c r="N45" s="194"/>
    </row>
    <row r="46" spans="2:14" ht="24.6" customHeight="1" thickBot="1" x14ac:dyDescent="0.35">
      <c r="B46" s="206"/>
      <c r="C46" s="206"/>
      <c r="D46" s="214"/>
      <c r="E46" s="26">
        <v>5</v>
      </c>
      <c r="F46" s="27" t="s">
        <v>346</v>
      </c>
      <c r="G46" s="37"/>
      <c r="H46" s="113"/>
      <c r="I46" s="131"/>
      <c r="K46" s="204"/>
      <c r="L46" s="204"/>
      <c r="M46" s="204"/>
      <c r="N46" s="194"/>
    </row>
    <row r="47" spans="2:14" ht="24.6" customHeight="1" x14ac:dyDescent="0.3">
      <c r="B47" s="206"/>
      <c r="C47" s="206"/>
      <c r="D47" s="214"/>
      <c r="E47" s="47">
        <v>1</v>
      </c>
      <c r="F47" s="44" t="s">
        <v>591</v>
      </c>
      <c r="G47" s="37"/>
      <c r="H47" s="111"/>
      <c r="I47" s="129"/>
      <c r="K47" s="204"/>
      <c r="L47" s="204"/>
      <c r="M47" s="204"/>
      <c r="N47" s="194"/>
    </row>
    <row r="48" spans="2:14" ht="24.6" customHeight="1" x14ac:dyDescent="0.3">
      <c r="B48" s="206"/>
      <c r="C48" s="206"/>
      <c r="D48" s="214"/>
      <c r="E48" s="48">
        <v>2</v>
      </c>
      <c r="F48" s="45" t="s">
        <v>592</v>
      </c>
      <c r="G48" s="37"/>
      <c r="H48" s="112"/>
      <c r="I48" s="130"/>
      <c r="K48" s="204"/>
      <c r="L48" s="204"/>
      <c r="M48" s="204"/>
      <c r="N48" s="194"/>
    </row>
    <row r="49" spans="2:14" ht="24.6" customHeight="1" thickBot="1" x14ac:dyDescent="0.35">
      <c r="B49" s="206"/>
      <c r="C49" s="206"/>
      <c r="D49" s="214"/>
      <c r="E49" s="49">
        <v>3</v>
      </c>
      <c r="F49" s="46" t="s">
        <v>593</v>
      </c>
      <c r="G49" s="37"/>
      <c r="H49" s="113"/>
      <c r="I49" s="131"/>
      <c r="K49" s="204"/>
      <c r="L49" s="204"/>
      <c r="M49" s="204"/>
      <c r="N49" s="194"/>
    </row>
    <row r="50" spans="2:14" ht="49.15" customHeight="1" x14ac:dyDescent="0.3">
      <c r="B50" s="206"/>
      <c r="C50" s="206" t="s">
        <v>419</v>
      </c>
      <c r="D50" s="206" t="s">
        <v>426</v>
      </c>
      <c r="E50" s="22">
        <v>1</v>
      </c>
      <c r="F50" s="23" t="s">
        <v>99</v>
      </c>
      <c r="G50" s="37"/>
      <c r="H50" s="111"/>
      <c r="I50" s="129"/>
      <c r="K50" s="203" t="s">
        <v>886</v>
      </c>
      <c r="L50" s="203" t="s">
        <v>762</v>
      </c>
      <c r="M50" s="203" t="s">
        <v>722</v>
      </c>
      <c r="N50" s="205"/>
    </row>
    <row r="51" spans="2:14" ht="49.15" customHeight="1" x14ac:dyDescent="0.3">
      <c r="B51" s="206"/>
      <c r="C51" s="206"/>
      <c r="D51" s="206"/>
      <c r="E51" s="24">
        <v>2</v>
      </c>
      <c r="F51" s="25" t="s">
        <v>117</v>
      </c>
      <c r="G51" s="37"/>
      <c r="H51" s="112"/>
      <c r="I51" s="130"/>
      <c r="K51" s="204"/>
      <c r="L51" s="204"/>
      <c r="M51" s="204"/>
      <c r="N51" s="194"/>
    </row>
    <row r="52" spans="2:14" ht="49.15" customHeight="1" thickBot="1" x14ac:dyDescent="0.35">
      <c r="B52" s="206"/>
      <c r="C52" s="206"/>
      <c r="D52" s="206"/>
      <c r="E52" s="26">
        <v>3</v>
      </c>
      <c r="F52" s="27" t="s">
        <v>122</v>
      </c>
      <c r="G52" s="37"/>
      <c r="H52" s="113"/>
      <c r="I52" s="131"/>
      <c r="K52" s="204"/>
      <c r="L52" s="204"/>
      <c r="M52" s="204"/>
      <c r="N52" s="194"/>
    </row>
    <row r="53" spans="2:14" ht="48.6" customHeight="1" x14ac:dyDescent="0.3">
      <c r="B53" s="206"/>
      <c r="C53" s="206" t="s">
        <v>385</v>
      </c>
      <c r="D53" s="206" t="s">
        <v>113</v>
      </c>
      <c r="E53" s="22">
        <v>1</v>
      </c>
      <c r="F53" s="23" t="s">
        <v>313</v>
      </c>
      <c r="G53" s="37"/>
      <c r="H53" s="111"/>
      <c r="I53" s="129"/>
      <c r="K53" s="203" t="s">
        <v>723</v>
      </c>
      <c r="L53" s="203" t="s">
        <v>763</v>
      </c>
      <c r="M53" s="203" t="s">
        <v>724</v>
      </c>
      <c r="N53" s="205"/>
    </row>
    <row r="54" spans="2:14" ht="52.15" customHeight="1" x14ac:dyDescent="0.3">
      <c r="B54" s="206"/>
      <c r="C54" s="206"/>
      <c r="D54" s="206"/>
      <c r="E54" s="24">
        <v>2</v>
      </c>
      <c r="F54" s="25" t="s">
        <v>129</v>
      </c>
      <c r="G54" s="37"/>
      <c r="H54" s="112"/>
      <c r="I54" s="130"/>
      <c r="K54" s="204"/>
      <c r="L54" s="204"/>
      <c r="M54" s="204"/>
      <c r="N54" s="194"/>
    </row>
    <row r="55" spans="2:14" ht="48.6" customHeight="1" thickBot="1" x14ac:dyDescent="0.35">
      <c r="B55" s="206"/>
      <c r="C55" s="206"/>
      <c r="D55" s="206"/>
      <c r="E55" s="26">
        <v>3</v>
      </c>
      <c r="F55" s="27" t="s">
        <v>220</v>
      </c>
      <c r="G55" s="37"/>
      <c r="H55" s="113"/>
      <c r="I55" s="131"/>
      <c r="K55" s="204"/>
      <c r="L55" s="204"/>
      <c r="M55" s="204"/>
      <c r="N55" s="194"/>
    </row>
    <row r="56" spans="2:14" ht="27" x14ac:dyDescent="0.3">
      <c r="B56" s="206"/>
      <c r="C56" s="206" t="s">
        <v>415</v>
      </c>
      <c r="D56" s="206" t="s">
        <v>331</v>
      </c>
      <c r="E56" s="22" t="s">
        <v>20</v>
      </c>
      <c r="F56" s="23" t="s">
        <v>91</v>
      </c>
      <c r="G56" s="37"/>
      <c r="H56" s="40" t="s">
        <v>342</v>
      </c>
      <c r="I56" s="132"/>
      <c r="K56" s="203" t="s">
        <v>725</v>
      </c>
      <c r="L56" s="203" t="s">
        <v>764</v>
      </c>
      <c r="M56" s="203" t="s">
        <v>726</v>
      </c>
      <c r="N56" s="205"/>
    </row>
    <row r="57" spans="2:14" ht="27" x14ac:dyDescent="0.3">
      <c r="B57" s="206"/>
      <c r="C57" s="206"/>
      <c r="D57" s="206"/>
      <c r="E57" s="24" t="s">
        <v>24</v>
      </c>
      <c r="F57" s="25" t="s">
        <v>201</v>
      </c>
      <c r="G57" s="37"/>
      <c r="H57" s="41" t="s">
        <v>245</v>
      </c>
      <c r="I57" s="133"/>
      <c r="K57" s="204"/>
      <c r="L57" s="204"/>
      <c r="M57" s="204"/>
      <c r="N57" s="194"/>
    </row>
    <row r="58" spans="2:14" ht="27" x14ac:dyDescent="0.3">
      <c r="B58" s="206"/>
      <c r="C58" s="206"/>
      <c r="D58" s="206"/>
      <c r="E58" s="24" t="s">
        <v>32</v>
      </c>
      <c r="F58" s="25" t="s">
        <v>310</v>
      </c>
      <c r="G58" s="37"/>
      <c r="H58" s="41" t="s">
        <v>442</v>
      </c>
      <c r="I58" s="133"/>
      <c r="K58" s="204"/>
      <c r="L58" s="204"/>
      <c r="M58" s="204"/>
      <c r="N58" s="194"/>
    </row>
    <row r="59" spans="2:14" ht="27" x14ac:dyDescent="0.3">
      <c r="B59" s="206"/>
      <c r="C59" s="206"/>
      <c r="D59" s="206"/>
      <c r="E59" s="24" t="s">
        <v>21</v>
      </c>
      <c r="F59" s="25" t="s">
        <v>361</v>
      </c>
      <c r="G59" s="37"/>
      <c r="H59" s="41" t="s">
        <v>459</v>
      </c>
      <c r="I59" s="133"/>
      <c r="K59" s="204"/>
      <c r="L59" s="204"/>
      <c r="M59" s="204"/>
      <c r="N59" s="194"/>
    </row>
    <row r="60" spans="2:14" ht="27.75" thickBot="1" x14ac:dyDescent="0.35">
      <c r="B60" s="206"/>
      <c r="C60" s="206"/>
      <c r="D60" s="206"/>
      <c r="E60" s="26" t="s">
        <v>26</v>
      </c>
      <c r="F60" s="27" t="s">
        <v>226</v>
      </c>
      <c r="G60" s="37"/>
      <c r="H60" s="42" t="s">
        <v>449</v>
      </c>
      <c r="I60" s="134"/>
      <c r="K60" s="204"/>
      <c r="L60" s="204"/>
      <c r="M60" s="204"/>
      <c r="N60" s="194"/>
    </row>
    <row r="61" spans="2:14" ht="30.6" customHeight="1" x14ac:dyDescent="0.3">
      <c r="B61" s="206" t="s">
        <v>417</v>
      </c>
      <c r="C61" s="206" t="s">
        <v>439</v>
      </c>
      <c r="D61" s="207" t="s">
        <v>364</v>
      </c>
      <c r="E61" s="22">
        <v>1</v>
      </c>
      <c r="F61" s="23" t="s">
        <v>352</v>
      </c>
      <c r="G61" s="37"/>
      <c r="H61" s="111"/>
      <c r="I61" s="129"/>
      <c r="K61" s="203" t="s">
        <v>727</v>
      </c>
      <c r="L61" s="203" t="s">
        <v>765</v>
      </c>
      <c r="M61" s="203" t="s">
        <v>728</v>
      </c>
      <c r="N61" s="205"/>
    </row>
    <row r="62" spans="2:14" ht="30.6" customHeight="1" x14ac:dyDescent="0.3">
      <c r="B62" s="206"/>
      <c r="C62" s="206"/>
      <c r="D62" s="207"/>
      <c r="E62" s="24">
        <v>2</v>
      </c>
      <c r="F62" s="25" t="s">
        <v>69</v>
      </c>
      <c r="G62" s="37"/>
      <c r="H62" s="112"/>
      <c r="I62" s="130"/>
      <c r="K62" s="204"/>
      <c r="L62" s="204"/>
      <c r="M62" s="204"/>
      <c r="N62" s="194"/>
    </row>
    <row r="63" spans="2:14" ht="30.6" customHeight="1" x14ac:dyDescent="0.3">
      <c r="B63" s="206"/>
      <c r="C63" s="206"/>
      <c r="D63" s="207"/>
      <c r="E63" s="24">
        <v>3</v>
      </c>
      <c r="F63" s="25" t="s">
        <v>46</v>
      </c>
      <c r="G63" s="37"/>
      <c r="H63" s="112"/>
      <c r="I63" s="130"/>
      <c r="K63" s="204"/>
      <c r="L63" s="204"/>
      <c r="M63" s="204"/>
      <c r="N63" s="194"/>
    </row>
    <row r="64" spans="2:14" ht="30.6" customHeight="1" x14ac:dyDescent="0.3">
      <c r="B64" s="206"/>
      <c r="C64" s="206"/>
      <c r="D64" s="207"/>
      <c r="E64" s="24">
        <v>4</v>
      </c>
      <c r="F64" s="25" t="s">
        <v>347</v>
      </c>
      <c r="G64" s="37"/>
      <c r="H64" s="112"/>
      <c r="I64" s="130"/>
      <c r="K64" s="204"/>
      <c r="L64" s="204"/>
      <c r="M64" s="204"/>
      <c r="N64" s="194"/>
    </row>
    <row r="65" spans="2:14" ht="30.6" customHeight="1" thickBot="1" x14ac:dyDescent="0.35">
      <c r="B65" s="206"/>
      <c r="C65" s="206"/>
      <c r="D65" s="207"/>
      <c r="E65" s="26">
        <v>5</v>
      </c>
      <c r="F65" s="27" t="s">
        <v>289</v>
      </c>
      <c r="G65" s="37"/>
      <c r="H65" s="113"/>
      <c r="I65" s="131"/>
      <c r="K65" s="204"/>
      <c r="L65" s="204"/>
      <c r="M65" s="204"/>
      <c r="N65" s="194"/>
    </row>
    <row r="66" spans="2:14" ht="27.6" customHeight="1" x14ac:dyDescent="0.3">
      <c r="B66" s="206"/>
      <c r="C66" s="206" t="s">
        <v>258</v>
      </c>
      <c r="D66" s="206" t="s">
        <v>367</v>
      </c>
      <c r="E66" s="22">
        <v>1</v>
      </c>
      <c r="F66" s="23" t="s">
        <v>351</v>
      </c>
      <c r="G66" s="37"/>
      <c r="H66" s="111"/>
      <c r="I66" s="129"/>
      <c r="K66" s="203" t="s">
        <v>729</v>
      </c>
      <c r="L66" s="203" t="s">
        <v>766</v>
      </c>
      <c r="M66" s="203" t="s">
        <v>730</v>
      </c>
      <c r="N66" s="205"/>
    </row>
    <row r="67" spans="2:14" ht="27.6" customHeight="1" x14ac:dyDescent="0.3">
      <c r="B67" s="206"/>
      <c r="C67" s="206"/>
      <c r="D67" s="206"/>
      <c r="E67" s="24">
        <v>2</v>
      </c>
      <c r="F67" s="25" t="s">
        <v>348</v>
      </c>
      <c r="G67" s="37"/>
      <c r="H67" s="112"/>
      <c r="I67" s="130"/>
      <c r="K67" s="204"/>
      <c r="L67" s="204"/>
      <c r="M67" s="204"/>
      <c r="N67" s="194"/>
    </row>
    <row r="68" spans="2:14" ht="35.450000000000003" customHeight="1" x14ac:dyDescent="0.3">
      <c r="B68" s="206"/>
      <c r="C68" s="206"/>
      <c r="D68" s="206"/>
      <c r="E68" s="24">
        <v>3</v>
      </c>
      <c r="F68" s="25" t="s">
        <v>97</v>
      </c>
      <c r="G68" s="37"/>
      <c r="H68" s="112"/>
      <c r="I68" s="130"/>
      <c r="K68" s="204"/>
      <c r="L68" s="204"/>
      <c r="M68" s="204"/>
      <c r="N68" s="194"/>
    </row>
    <row r="69" spans="2:14" ht="33.6" customHeight="1" x14ac:dyDescent="0.3">
      <c r="B69" s="206"/>
      <c r="C69" s="206"/>
      <c r="D69" s="206"/>
      <c r="E69" s="24">
        <v>4</v>
      </c>
      <c r="F69" s="25" t="s">
        <v>167</v>
      </c>
      <c r="G69" s="37"/>
      <c r="H69" s="112"/>
      <c r="I69" s="130"/>
      <c r="K69" s="204"/>
      <c r="L69" s="204"/>
      <c r="M69" s="204"/>
      <c r="N69" s="194"/>
    </row>
    <row r="70" spans="2:14" ht="27.6" customHeight="1" thickBot="1" x14ac:dyDescent="0.35">
      <c r="B70" s="206"/>
      <c r="C70" s="206"/>
      <c r="D70" s="206"/>
      <c r="E70" s="26">
        <v>5</v>
      </c>
      <c r="F70" s="27" t="s">
        <v>151</v>
      </c>
      <c r="G70" s="37"/>
      <c r="H70" s="113"/>
      <c r="I70" s="131"/>
      <c r="K70" s="204"/>
      <c r="L70" s="204"/>
      <c r="M70" s="204"/>
      <c r="N70" s="194"/>
    </row>
    <row r="71" spans="2:14" ht="48.6" customHeight="1" x14ac:dyDescent="0.3">
      <c r="B71" s="206"/>
      <c r="C71" s="206" t="s">
        <v>411</v>
      </c>
      <c r="D71" s="206" t="s">
        <v>418</v>
      </c>
      <c r="E71" s="22">
        <v>1</v>
      </c>
      <c r="F71" s="23" t="s">
        <v>315</v>
      </c>
      <c r="G71" s="37"/>
      <c r="H71" s="111"/>
      <c r="I71" s="129"/>
      <c r="K71" s="203" t="s">
        <v>731</v>
      </c>
      <c r="L71" s="203" t="s">
        <v>767</v>
      </c>
      <c r="M71" s="203" t="s">
        <v>732</v>
      </c>
      <c r="N71" s="205"/>
    </row>
    <row r="72" spans="2:14" ht="48.6" customHeight="1" x14ac:dyDescent="0.3">
      <c r="B72" s="206"/>
      <c r="C72" s="206"/>
      <c r="D72" s="206"/>
      <c r="E72" s="24">
        <v>2</v>
      </c>
      <c r="F72" s="25" t="s">
        <v>75</v>
      </c>
      <c r="G72" s="37"/>
      <c r="H72" s="112"/>
      <c r="I72" s="130"/>
      <c r="K72" s="204"/>
      <c r="L72" s="204"/>
      <c r="M72" s="204"/>
      <c r="N72" s="194"/>
    </row>
    <row r="73" spans="2:14" ht="48.6" customHeight="1" thickBot="1" x14ac:dyDescent="0.35">
      <c r="B73" s="206"/>
      <c r="C73" s="206"/>
      <c r="D73" s="206"/>
      <c r="E73" s="26">
        <v>3</v>
      </c>
      <c r="F73" s="27" t="s">
        <v>65</v>
      </c>
      <c r="G73" s="37"/>
      <c r="H73" s="113"/>
      <c r="I73" s="131"/>
      <c r="K73" s="204"/>
      <c r="L73" s="204"/>
      <c r="M73" s="204"/>
      <c r="N73" s="194"/>
    </row>
    <row r="74" spans="2:14" x14ac:dyDescent="0.3">
      <c r="B74" s="206" t="s">
        <v>266</v>
      </c>
      <c r="C74" s="206" t="s">
        <v>255</v>
      </c>
      <c r="D74" s="207" t="s">
        <v>329</v>
      </c>
      <c r="E74" s="22">
        <v>1</v>
      </c>
      <c r="F74" s="23" t="s">
        <v>159</v>
      </c>
      <c r="G74" s="37"/>
      <c r="H74" s="111"/>
      <c r="I74" s="129"/>
      <c r="K74" s="203" t="s">
        <v>733</v>
      </c>
      <c r="L74" s="203" t="s">
        <v>768</v>
      </c>
      <c r="M74" s="203" t="s">
        <v>734</v>
      </c>
      <c r="N74" s="205"/>
    </row>
    <row r="75" spans="2:14" x14ac:dyDescent="0.3">
      <c r="B75" s="206"/>
      <c r="C75" s="206"/>
      <c r="D75" s="207"/>
      <c r="E75" s="24">
        <v>2</v>
      </c>
      <c r="F75" s="25" t="s">
        <v>156</v>
      </c>
      <c r="G75" s="37"/>
      <c r="H75" s="112"/>
      <c r="I75" s="130"/>
      <c r="K75" s="203"/>
      <c r="L75" s="203"/>
      <c r="M75" s="204"/>
      <c r="N75" s="194"/>
    </row>
    <row r="76" spans="2:14" x14ac:dyDescent="0.3">
      <c r="B76" s="206"/>
      <c r="C76" s="206"/>
      <c r="D76" s="207"/>
      <c r="E76" s="24">
        <v>3</v>
      </c>
      <c r="F76" s="25" t="s">
        <v>181</v>
      </c>
      <c r="G76" s="37"/>
      <c r="H76" s="112"/>
      <c r="I76" s="130"/>
      <c r="K76" s="203"/>
      <c r="L76" s="203"/>
      <c r="M76" s="204"/>
      <c r="N76" s="194"/>
    </row>
    <row r="77" spans="2:14" ht="27" x14ac:dyDescent="0.3">
      <c r="B77" s="206"/>
      <c r="C77" s="206"/>
      <c r="D77" s="207"/>
      <c r="E77" s="24">
        <v>4</v>
      </c>
      <c r="F77" s="25" t="s">
        <v>284</v>
      </c>
      <c r="G77" s="37"/>
      <c r="H77" s="112"/>
      <c r="I77" s="130"/>
      <c r="K77" s="203"/>
      <c r="L77" s="203"/>
      <c r="M77" s="204"/>
      <c r="N77" s="194"/>
    </row>
    <row r="78" spans="2:14" ht="17.25" thickBot="1" x14ac:dyDescent="0.35">
      <c r="B78" s="206"/>
      <c r="C78" s="206"/>
      <c r="D78" s="207"/>
      <c r="E78" s="26">
        <v>5</v>
      </c>
      <c r="F78" s="27" t="s">
        <v>349</v>
      </c>
      <c r="G78" s="37"/>
      <c r="H78" s="113"/>
      <c r="I78" s="131"/>
      <c r="K78" s="203"/>
      <c r="L78" s="203"/>
      <c r="M78" s="204"/>
      <c r="N78" s="194"/>
    </row>
    <row r="79" spans="2:14" x14ac:dyDescent="0.3">
      <c r="B79" s="206"/>
      <c r="C79" s="206"/>
      <c r="D79" s="207"/>
      <c r="E79" s="22">
        <v>1</v>
      </c>
      <c r="F79" s="23" t="s">
        <v>114</v>
      </c>
      <c r="G79" s="37"/>
      <c r="H79" s="111"/>
      <c r="I79" s="129"/>
      <c r="K79" s="203"/>
      <c r="L79" s="203"/>
      <c r="M79" s="204"/>
      <c r="N79" s="194"/>
    </row>
    <row r="80" spans="2:14" x14ac:dyDescent="0.3">
      <c r="B80" s="206"/>
      <c r="C80" s="206"/>
      <c r="D80" s="207"/>
      <c r="E80" s="24">
        <v>2</v>
      </c>
      <c r="F80" s="25" t="s">
        <v>350</v>
      </c>
      <c r="G80" s="37"/>
      <c r="H80" s="112"/>
      <c r="I80" s="130"/>
      <c r="K80" s="203"/>
      <c r="L80" s="203"/>
      <c r="M80" s="204"/>
      <c r="N80" s="194"/>
    </row>
    <row r="81" spans="2:14" x14ac:dyDescent="0.3">
      <c r="B81" s="206"/>
      <c r="C81" s="206"/>
      <c r="D81" s="207"/>
      <c r="E81" s="24">
        <v>3</v>
      </c>
      <c r="F81" s="25" t="s">
        <v>148</v>
      </c>
      <c r="G81" s="37"/>
      <c r="H81" s="112"/>
      <c r="I81" s="130"/>
      <c r="K81" s="203"/>
      <c r="L81" s="203"/>
      <c r="M81" s="204"/>
      <c r="N81" s="194"/>
    </row>
    <row r="82" spans="2:14" x14ac:dyDescent="0.3">
      <c r="B82" s="206"/>
      <c r="C82" s="206"/>
      <c r="D82" s="207"/>
      <c r="E82" s="24">
        <v>4</v>
      </c>
      <c r="F82" s="25" t="s">
        <v>176</v>
      </c>
      <c r="G82" s="37"/>
      <c r="H82" s="112"/>
      <c r="I82" s="130"/>
      <c r="K82" s="203"/>
      <c r="L82" s="203"/>
      <c r="M82" s="204"/>
      <c r="N82" s="194"/>
    </row>
    <row r="83" spans="2:14" ht="17.25" thickBot="1" x14ac:dyDescent="0.35">
      <c r="B83" s="206"/>
      <c r="C83" s="206"/>
      <c r="D83" s="207"/>
      <c r="E83" s="26">
        <v>5</v>
      </c>
      <c r="F83" s="27" t="s">
        <v>125</v>
      </c>
      <c r="G83" s="37"/>
      <c r="H83" s="113"/>
      <c r="I83" s="131"/>
      <c r="K83" s="203"/>
      <c r="L83" s="203"/>
      <c r="M83" s="204"/>
      <c r="N83" s="194"/>
    </row>
    <row r="84" spans="2:14" ht="49.15" customHeight="1" x14ac:dyDescent="0.3">
      <c r="B84" s="206"/>
      <c r="C84" s="206" t="s">
        <v>425</v>
      </c>
      <c r="D84" s="206" t="s">
        <v>330</v>
      </c>
      <c r="E84" s="22">
        <v>1</v>
      </c>
      <c r="F84" s="23" t="s">
        <v>299</v>
      </c>
      <c r="G84" s="37"/>
      <c r="H84" s="111"/>
      <c r="I84" s="129"/>
      <c r="K84" s="203" t="s">
        <v>735</v>
      </c>
      <c r="L84" s="203" t="s">
        <v>769</v>
      </c>
      <c r="M84" s="203" t="s">
        <v>736</v>
      </c>
      <c r="N84" s="205"/>
    </row>
    <row r="85" spans="2:14" ht="49.15" customHeight="1" x14ac:dyDescent="0.3">
      <c r="B85" s="206"/>
      <c r="C85" s="206"/>
      <c r="D85" s="206"/>
      <c r="E85" s="24">
        <v>2</v>
      </c>
      <c r="F85" s="25" t="s">
        <v>379</v>
      </c>
      <c r="G85" s="37"/>
      <c r="H85" s="112"/>
      <c r="I85" s="130"/>
      <c r="K85" s="204"/>
      <c r="L85" s="204"/>
      <c r="M85" s="204"/>
      <c r="N85" s="194"/>
    </row>
    <row r="86" spans="2:14" ht="49.15" customHeight="1" thickBot="1" x14ac:dyDescent="0.35">
      <c r="B86" s="206"/>
      <c r="C86" s="206"/>
      <c r="D86" s="206"/>
      <c r="E86" s="26">
        <v>3</v>
      </c>
      <c r="F86" s="27" t="s">
        <v>94</v>
      </c>
      <c r="G86" s="37"/>
      <c r="H86" s="113"/>
      <c r="I86" s="131"/>
      <c r="K86" s="204"/>
      <c r="L86" s="204"/>
      <c r="M86" s="204"/>
      <c r="N86" s="194"/>
    </row>
    <row r="87" spans="2:14" x14ac:dyDescent="0.3">
      <c r="B87" s="206" t="s">
        <v>404</v>
      </c>
      <c r="C87" s="206" t="s">
        <v>397</v>
      </c>
      <c r="D87" s="207" t="s">
        <v>343</v>
      </c>
      <c r="E87" s="22">
        <v>1</v>
      </c>
      <c r="F87" s="23" t="s">
        <v>381</v>
      </c>
      <c r="G87" s="37"/>
      <c r="H87" s="111"/>
      <c r="I87" s="129"/>
      <c r="K87" s="203" t="s">
        <v>737</v>
      </c>
      <c r="L87" s="203" t="s">
        <v>770</v>
      </c>
      <c r="M87" s="203" t="s">
        <v>738</v>
      </c>
      <c r="N87" s="205"/>
    </row>
    <row r="88" spans="2:14" x14ac:dyDescent="0.3">
      <c r="B88" s="206"/>
      <c r="C88" s="206"/>
      <c r="D88" s="207"/>
      <c r="E88" s="24">
        <v>2</v>
      </c>
      <c r="F88" s="25" t="s">
        <v>378</v>
      </c>
      <c r="G88" s="37"/>
      <c r="H88" s="112"/>
      <c r="I88" s="130"/>
      <c r="K88" s="203"/>
      <c r="L88" s="203"/>
      <c r="M88" s="204"/>
      <c r="N88" s="194"/>
    </row>
    <row r="89" spans="2:14" x14ac:dyDescent="0.3">
      <c r="B89" s="206"/>
      <c r="C89" s="206"/>
      <c r="D89" s="207"/>
      <c r="E89" s="24">
        <v>3</v>
      </c>
      <c r="F89" s="25" t="s">
        <v>118</v>
      </c>
      <c r="G89" s="37"/>
      <c r="H89" s="112"/>
      <c r="I89" s="130"/>
      <c r="K89" s="203"/>
      <c r="L89" s="203"/>
      <c r="M89" s="204"/>
      <c r="N89" s="194"/>
    </row>
    <row r="90" spans="2:14" x14ac:dyDescent="0.3">
      <c r="B90" s="206"/>
      <c r="C90" s="206"/>
      <c r="D90" s="207"/>
      <c r="E90" s="24">
        <v>4</v>
      </c>
      <c r="F90" s="25" t="s">
        <v>354</v>
      </c>
      <c r="G90" s="37"/>
      <c r="H90" s="112"/>
      <c r="I90" s="130"/>
      <c r="K90" s="203"/>
      <c r="L90" s="203"/>
      <c r="M90" s="204"/>
      <c r="N90" s="194"/>
    </row>
    <row r="91" spans="2:14" ht="17.25" thickBot="1" x14ac:dyDescent="0.35">
      <c r="B91" s="206"/>
      <c r="C91" s="206"/>
      <c r="D91" s="207"/>
      <c r="E91" s="26">
        <v>5</v>
      </c>
      <c r="F91" s="27" t="s">
        <v>355</v>
      </c>
      <c r="G91" s="37"/>
      <c r="H91" s="113"/>
      <c r="I91" s="131"/>
      <c r="K91" s="203"/>
      <c r="L91" s="203"/>
      <c r="M91" s="204"/>
      <c r="N91" s="194"/>
    </row>
    <row r="92" spans="2:14" x14ac:dyDescent="0.3">
      <c r="B92" s="206"/>
      <c r="C92" s="206"/>
      <c r="D92" s="207"/>
      <c r="E92" s="22">
        <v>1</v>
      </c>
      <c r="F92" s="23" t="s">
        <v>373</v>
      </c>
      <c r="G92" s="37"/>
      <c r="H92" s="111"/>
      <c r="I92" s="129"/>
      <c r="K92" s="203"/>
      <c r="L92" s="203"/>
      <c r="M92" s="204"/>
      <c r="N92" s="194"/>
    </row>
    <row r="93" spans="2:14" x14ac:dyDescent="0.3">
      <c r="B93" s="206"/>
      <c r="C93" s="206"/>
      <c r="D93" s="207"/>
      <c r="E93" s="24">
        <v>2</v>
      </c>
      <c r="F93" s="25" t="s">
        <v>376</v>
      </c>
      <c r="G93" s="37"/>
      <c r="H93" s="112"/>
      <c r="I93" s="130"/>
      <c r="K93" s="203"/>
      <c r="L93" s="203"/>
      <c r="M93" s="204"/>
      <c r="N93" s="194"/>
    </row>
    <row r="94" spans="2:14" x14ac:dyDescent="0.3">
      <c r="B94" s="206"/>
      <c r="C94" s="206"/>
      <c r="D94" s="207"/>
      <c r="E94" s="24">
        <v>3</v>
      </c>
      <c r="F94" s="25" t="s">
        <v>118</v>
      </c>
      <c r="G94" s="37"/>
      <c r="H94" s="112"/>
      <c r="I94" s="130"/>
      <c r="K94" s="203"/>
      <c r="L94" s="203"/>
      <c r="M94" s="204"/>
      <c r="N94" s="194"/>
    </row>
    <row r="95" spans="2:14" x14ac:dyDescent="0.3">
      <c r="B95" s="206"/>
      <c r="C95" s="206"/>
      <c r="D95" s="207"/>
      <c r="E95" s="24">
        <v>4</v>
      </c>
      <c r="F95" s="25" t="s">
        <v>354</v>
      </c>
      <c r="G95" s="37"/>
      <c r="H95" s="112"/>
      <c r="I95" s="130"/>
      <c r="K95" s="203"/>
      <c r="L95" s="203"/>
      <c r="M95" s="204"/>
      <c r="N95" s="194"/>
    </row>
    <row r="96" spans="2:14" ht="17.25" thickBot="1" x14ac:dyDescent="0.35">
      <c r="B96" s="206"/>
      <c r="C96" s="206"/>
      <c r="D96" s="207"/>
      <c r="E96" s="26">
        <v>5</v>
      </c>
      <c r="F96" s="27" t="s">
        <v>383</v>
      </c>
      <c r="G96" s="37"/>
      <c r="H96" s="113"/>
      <c r="I96" s="131"/>
      <c r="K96" s="203"/>
      <c r="L96" s="203"/>
      <c r="M96" s="204"/>
      <c r="N96" s="194"/>
    </row>
    <row r="97" spans="2:14" ht="39.6" customHeight="1" x14ac:dyDescent="0.3">
      <c r="B97" s="206"/>
      <c r="C97" s="206" t="s">
        <v>456</v>
      </c>
      <c r="D97" s="206" t="s">
        <v>429</v>
      </c>
      <c r="E97" s="22">
        <v>1</v>
      </c>
      <c r="F97" s="23" t="s">
        <v>107</v>
      </c>
      <c r="G97" s="37"/>
      <c r="H97" s="111"/>
      <c r="I97" s="129"/>
      <c r="K97" s="203" t="s">
        <v>739</v>
      </c>
      <c r="L97" s="203" t="s">
        <v>771</v>
      </c>
      <c r="M97" s="203" t="s">
        <v>740</v>
      </c>
      <c r="N97" s="205"/>
    </row>
    <row r="98" spans="2:14" ht="39.6" customHeight="1" x14ac:dyDescent="0.3">
      <c r="B98" s="206"/>
      <c r="C98" s="206"/>
      <c r="D98" s="206"/>
      <c r="E98" s="24">
        <v>2</v>
      </c>
      <c r="F98" s="25" t="s">
        <v>123</v>
      </c>
      <c r="G98" s="37"/>
      <c r="H98" s="112"/>
      <c r="I98" s="130"/>
      <c r="K98" s="204"/>
      <c r="L98" s="204"/>
      <c r="M98" s="204"/>
      <c r="N98" s="194"/>
    </row>
    <row r="99" spans="2:14" ht="54.75" thickBot="1" x14ac:dyDescent="0.35">
      <c r="B99" s="206"/>
      <c r="C99" s="206"/>
      <c r="D99" s="206"/>
      <c r="E99" s="26">
        <v>3</v>
      </c>
      <c r="F99" s="27" t="s">
        <v>204</v>
      </c>
      <c r="G99" s="37"/>
      <c r="H99" s="113"/>
      <c r="I99" s="131"/>
      <c r="K99" s="204"/>
      <c r="L99" s="204"/>
      <c r="M99" s="204"/>
      <c r="N99" s="194"/>
    </row>
    <row r="100" spans="2:14" ht="57" customHeight="1" x14ac:dyDescent="0.3">
      <c r="B100" s="206"/>
      <c r="C100" s="206" t="s">
        <v>262</v>
      </c>
      <c r="D100" s="206" t="s">
        <v>332</v>
      </c>
      <c r="E100" s="22">
        <v>1</v>
      </c>
      <c r="F100" s="23" t="s">
        <v>296</v>
      </c>
      <c r="G100" s="37"/>
      <c r="H100" s="111"/>
      <c r="I100" s="129"/>
      <c r="K100" s="203" t="s">
        <v>741</v>
      </c>
      <c r="L100" s="203" t="s">
        <v>772</v>
      </c>
      <c r="M100" s="203" t="s">
        <v>742</v>
      </c>
      <c r="N100" s="205"/>
    </row>
    <row r="101" spans="2:14" ht="57" customHeight="1" x14ac:dyDescent="0.3">
      <c r="B101" s="206"/>
      <c r="C101" s="206"/>
      <c r="D101" s="206"/>
      <c r="E101" s="24">
        <v>2</v>
      </c>
      <c r="F101" s="25" t="s">
        <v>353</v>
      </c>
      <c r="G101" s="37"/>
      <c r="H101" s="112"/>
      <c r="I101" s="130"/>
      <c r="K101" s="204"/>
      <c r="L101" s="204"/>
      <c r="M101" s="204"/>
      <c r="N101" s="194"/>
    </row>
    <row r="102" spans="2:14" ht="57" customHeight="1" thickBot="1" x14ac:dyDescent="0.35">
      <c r="B102" s="206"/>
      <c r="C102" s="206"/>
      <c r="D102" s="206"/>
      <c r="E102" s="26">
        <v>3</v>
      </c>
      <c r="F102" s="27" t="s">
        <v>86</v>
      </c>
      <c r="G102" s="37"/>
      <c r="H102" s="113"/>
      <c r="I102" s="131"/>
      <c r="K102" s="204"/>
      <c r="L102" s="204"/>
      <c r="M102" s="204"/>
      <c r="N102" s="194"/>
    </row>
  </sheetData>
  <sheetProtection algorithmName="SHA-512" hashValue="w5KkEWZOPF0cOAMsqioEtrlGEegaoHNatMeoZTnX/w2dzKcEtRWDlGbFY/YuLQXnnYlipxaiPVgm261aDNlomQ==" saltValue="QXn4nz0q1+++doqXnvQNHg==" spinCount="100000" sheet="1" objects="1" scenarios="1"/>
  <mergeCells count="115">
    <mergeCell ref="N14:N18"/>
    <mergeCell ref="C24:C28"/>
    <mergeCell ref="D24:D28"/>
    <mergeCell ref="K24:K28"/>
    <mergeCell ref="L24:L28"/>
    <mergeCell ref="M24:M28"/>
    <mergeCell ref="N24:N28"/>
    <mergeCell ref="N19:N23"/>
    <mergeCell ref="L14:L23"/>
    <mergeCell ref="M14:M23"/>
    <mergeCell ref="L4:L8"/>
    <mergeCell ref="M4:M8"/>
    <mergeCell ref="N4:N8"/>
    <mergeCell ref="C9:C13"/>
    <mergeCell ref="D9:D13"/>
    <mergeCell ref="K9:K13"/>
    <mergeCell ref="L9:L13"/>
    <mergeCell ref="M9:M13"/>
    <mergeCell ref="N9:N13"/>
    <mergeCell ref="L29:L33"/>
    <mergeCell ref="M29:M33"/>
    <mergeCell ref="N29:N33"/>
    <mergeCell ref="C34:C36"/>
    <mergeCell ref="D34:D36"/>
    <mergeCell ref="K34:K36"/>
    <mergeCell ref="L34:L36"/>
    <mergeCell ref="M34:M36"/>
    <mergeCell ref="N34:N36"/>
    <mergeCell ref="B4:B28"/>
    <mergeCell ref="C4:C8"/>
    <mergeCell ref="D4:D8"/>
    <mergeCell ref="B37:B60"/>
    <mergeCell ref="C37:C49"/>
    <mergeCell ref="D37:D49"/>
    <mergeCell ref="K37:K49"/>
    <mergeCell ref="C53:C55"/>
    <mergeCell ref="D53:D55"/>
    <mergeCell ref="K53:K55"/>
    <mergeCell ref="B29:B36"/>
    <mergeCell ref="C29:C33"/>
    <mergeCell ref="D29:D33"/>
    <mergeCell ref="K29:K33"/>
    <mergeCell ref="K4:K8"/>
    <mergeCell ref="C14:C23"/>
    <mergeCell ref="D14:D23"/>
    <mergeCell ref="K14:K23"/>
    <mergeCell ref="L37:L49"/>
    <mergeCell ref="M37:M49"/>
    <mergeCell ref="N37:N49"/>
    <mergeCell ref="C50:C52"/>
    <mergeCell ref="D50:D52"/>
    <mergeCell ref="K50:K52"/>
    <mergeCell ref="L50:L52"/>
    <mergeCell ref="M50:M52"/>
    <mergeCell ref="N50:N52"/>
    <mergeCell ref="L53:L55"/>
    <mergeCell ref="M53:M55"/>
    <mergeCell ref="N53:N55"/>
    <mergeCell ref="C56:C60"/>
    <mergeCell ref="D56:D60"/>
    <mergeCell ref="K56:K60"/>
    <mergeCell ref="L56:L60"/>
    <mergeCell ref="M56:M60"/>
    <mergeCell ref="N56:N60"/>
    <mergeCell ref="B61:B73"/>
    <mergeCell ref="C61:C65"/>
    <mergeCell ref="D61:D65"/>
    <mergeCell ref="K61:K65"/>
    <mergeCell ref="L61:L65"/>
    <mergeCell ref="M61:M65"/>
    <mergeCell ref="N61:N65"/>
    <mergeCell ref="C66:C70"/>
    <mergeCell ref="D66:D70"/>
    <mergeCell ref="K66:K70"/>
    <mergeCell ref="L66:L70"/>
    <mergeCell ref="M66:M70"/>
    <mergeCell ref="N66:N70"/>
    <mergeCell ref="C71:C73"/>
    <mergeCell ref="D71:D73"/>
    <mergeCell ref="K71:K73"/>
    <mergeCell ref="L71:L73"/>
    <mergeCell ref="M71:M73"/>
    <mergeCell ref="N71:N73"/>
    <mergeCell ref="B74:B86"/>
    <mergeCell ref="C74:C83"/>
    <mergeCell ref="D74:D83"/>
    <mergeCell ref="K74:K83"/>
    <mergeCell ref="L74:L83"/>
    <mergeCell ref="M74:M83"/>
    <mergeCell ref="N74:N83"/>
    <mergeCell ref="C84:C86"/>
    <mergeCell ref="D84:D86"/>
    <mergeCell ref="K84:K86"/>
    <mergeCell ref="L84:L86"/>
    <mergeCell ref="M84:M86"/>
    <mergeCell ref="N84:N86"/>
    <mergeCell ref="B87:B102"/>
    <mergeCell ref="C87:C96"/>
    <mergeCell ref="D87:D96"/>
    <mergeCell ref="K87:K96"/>
    <mergeCell ref="L87:L96"/>
    <mergeCell ref="M87:M96"/>
    <mergeCell ref="N87:N96"/>
    <mergeCell ref="C97:C99"/>
    <mergeCell ref="D97:D99"/>
    <mergeCell ref="K97:K99"/>
    <mergeCell ref="L97:L99"/>
    <mergeCell ref="M97:M99"/>
    <mergeCell ref="N97:N99"/>
    <mergeCell ref="C100:C102"/>
    <mergeCell ref="D100:D102"/>
    <mergeCell ref="K100:K102"/>
    <mergeCell ref="L100:L102"/>
    <mergeCell ref="M100:M102"/>
    <mergeCell ref="N100:N102"/>
  </mergeCells>
  <phoneticPr fontId="6" type="noConversion"/>
  <pageMargins left="0.74805557727813721" right="0.74805557727813721" top="0.98430556058883667" bottom="0.98430556058883667" header="0.51138889789581299" footer="0.51138889789581299"/>
  <pageSetup paperSize="9" fitToWidth="0" fitToHeight="0" orientation="portrait"/>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tabColor theme="5"/>
  </sheetPr>
  <dimension ref="B1:N169"/>
  <sheetViews>
    <sheetView zoomScale="85" zoomScaleNormal="85" zoomScaleSheetLayoutView="75" workbookViewId="0">
      <pane xSplit="10" ySplit="3" topLeftCell="K154" activePane="bottomRight" state="frozen"/>
      <selection activeCell="L4" sqref="L4:L8"/>
      <selection pane="topRight" activeCell="L4" sqref="L4:L8"/>
      <selection pane="bottomLeft" activeCell="L4" sqref="L4:L8"/>
      <selection pane="bottomRight" activeCell="I4" sqref="I4:I168"/>
    </sheetView>
  </sheetViews>
  <sheetFormatPr defaultColWidth="8.75" defaultRowHeight="16.5" x14ac:dyDescent="0.3"/>
  <cols>
    <col min="1" max="1" width="1" customWidth="1"/>
    <col min="2" max="2" width="6.75" style="7" customWidth="1"/>
    <col min="3" max="3" width="6.375" style="7" customWidth="1"/>
    <col min="4" max="4" width="9.875" style="10" customWidth="1"/>
    <col min="5" max="5" width="7" style="3" customWidth="1"/>
    <col min="6" max="6" width="56.125" style="7" customWidth="1"/>
    <col min="7" max="7" width="2.125" style="7" customWidth="1"/>
    <col min="8" max="8" width="7.75" style="31" customWidth="1"/>
    <col min="9" max="9" width="7.125" style="127" customWidth="1"/>
    <col min="10" max="10" width="2.75" customWidth="1"/>
    <col min="11" max="11" width="39.5" customWidth="1"/>
    <col min="12" max="12" width="50.625" customWidth="1"/>
    <col min="13" max="13" width="74.875" customWidth="1"/>
    <col min="14" max="14" width="18.125" style="1" customWidth="1"/>
  </cols>
  <sheetData>
    <row r="1" spans="2:14" ht="19.899999999999999" customHeight="1" x14ac:dyDescent="0.3">
      <c r="B1" s="12"/>
      <c r="C1" s="10"/>
      <c r="D1" s="13"/>
      <c r="E1" s="10"/>
      <c r="F1" s="3"/>
      <c r="G1" s="3"/>
    </row>
    <row r="2" spans="2:14" ht="19.899999999999999" customHeight="1" x14ac:dyDescent="0.3">
      <c r="B2" s="35" t="s">
        <v>505</v>
      </c>
      <c r="C2" s="10"/>
      <c r="D2" s="13"/>
      <c r="E2" s="10"/>
      <c r="F2" s="3"/>
      <c r="G2" s="3"/>
      <c r="K2" t="s">
        <v>395</v>
      </c>
    </row>
    <row r="3" spans="2:14" s="1" customFormat="1" ht="16.899999999999999" customHeight="1" thickBot="1" x14ac:dyDescent="0.35">
      <c r="B3" s="5" t="s">
        <v>36</v>
      </c>
      <c r="C3" s="9" t="s">
        <v>420</v>
      </c>
      <c r="D3" s="9" t="s">
        <v>400</v>
      </c>
      <c r="E3" s="9" t="s">
        <v>22</v>
      </c>
      <c r="F3" s="5" t="s">
        <v>322</v>
      </c>
      <c r="G3" s="36"/>
      <c r="H3" s="17" t="s">
        <v>16</v>
      </c>
      <c r="I3" s="128" t="s">
        <v>393</v>
      </c>
      <c r="K3" s="4" t="s">
        <v>408</v>
      </c>
      <c r="L3" s="4" t="s">
        <v>244</v>
      </c>
      <c r="M3" s="4" t="s">
        <v>428</v>
      </c>
      <c r="N3" s="15" t="s">
        <v>28</v>
      </c>
    </row>
    <row r="4" spans="2:14" ht="54.6" customHeight="1" x14ac:dyDescent="0.3">
      <c r="B4" s="206" t="s">
        <v>17</v>
      </c>
      <c r="C4" s="206" t="s">
        <v>458</v>
      </c>
      <c r="D4" s="206" t="s">
        <v>427</v>
      </c>
      <c r="E4" s="22">
        <v>1</v>
      </c>
      <c r="F4" s="23" t="s">
        <v>206</v>
      </c>
      <c r="G4" s="37"/>
      <c r="H4" s="114"/>
      <c r="I4" s="129"/>
      <c r="K4" s="218" t="s">
        <v>653</v>
      </c>
      <c r="L4" s="220" t="s">
        <v>773</v>
      </c>
      <c r="M4" s="218" t="s">
        <v>654</v>
      </c>
      <c r="N4" s="221"/>
    </row>
    <row r="5" spans="2:14" ht="33" customHeight="1" x14ac:dyDescent="0.3">
      <c r="B5" s="206"/>
      <c r="C5" s="206"/>
      <c r="D5" s="206"/>
      <c r="E5" s="24">
        <v>2</v>
      </c>
      <c r="F5" s="25" t="s">
        <v>71</v>
      </c>
      <c r="G5" s="37"/>
      <c r="H5" s="115"/>
      <c r="I5" s="130"/>
      <c r="K5" s="219"/>
      <c r="L5" s="219"/>
      <c r="M5" s="220"/>
      <c r="N5" s="221"/>
    </row>
    <row r="6" spans="2:14" ht="31.9" customHeight="1" x14ac:dyDescent="0.3">
      <c r="B6" s="206"/>
      <c r="C6" s="206"/>
      <c r="D6" s="206"/>
      <c r="E6" s="24">
        <v>3</v>
      </c>
      <c r="F6" s="25" t="s">
        <v>382</v>
      </c>
      <c r="G6" s="37"/>
      <c r="H6" s="115"/>
      <c r="I6" s="130"/>
      <c r="K6" s="219"/>
      <c r="L6" s="219"/>
      <c r="M6" s="220"/>
      <c r="N6" s="221"/>
    </row>
    <row r="7" spans="2:14" ht="31.9" customHeight="1" x14ac:dyDescent="0.3">
      <c r="B7" s="206"/>
      <c r="C7" s="206"/>
      <c r="D7" s="206"/>
      <c r="E7" s="24">
        <v>4</v>
      </c>
      <c r="F7" s="25" t="s">
        <v>384</v>
      </c>
      <c r="G7" s="37"/>
      <c r="H7" s="115"/>
      <c r="I7" s="130"/>
      <c r="K7" s="219"/>
      <c r="L7" s="219"/>
      <c r="M7" s="220"/>
      <c r="N7" s="221"/>
    </row>
    <row r="8" spans="2:14" ht="31.9" customHeight="1" thickBot="1" x14ac:dyDescent="0.35">
      <c r="B8" s="206"/>
      <c r="C8" s="206"/>
      <c r="D8" s="206"/>
      <c r="E8" s="26">
        <v>5</v>
      </c>
      <c r="F8" s="27" t="s">
        <v>121</v>
      </c>
      <c r="G8" s="37"/>
      <c r="H8" s="116"/>
      <c r="I8" s="131"/>
      <c r="K8" s="219"/>
      <c r="L8" s="219"/>
      <c r="M8" s="220"/>
      <c r="N8" s="221"/>
    </row>
    <row r="9" spans="2:14" ht="47.45" customHeight="1" x14ac:dyDescent="0.3">
      <c r="B9" s="206"/>
      <c r="C9" s="206" t="s">
        <v>407</v>
      </c>
      <c r="D9" s="206" t="s">
        <v>326</v>
      </c>
      <c r="E9" s="22">
        <v>1</v>
      </c>
      <c r="F9" s="23" t="s">
        <v>195</v>
      </c>
      <c r="G9" s="37"/>
      <c r="H9" s="114"/>
      <c r="I9" s="129"/>
      <c r="K9" s="218" t="s">
        <v>655</v>
      </c>
      <c r="L9" s="220" t="s">
        <v>774</v>
      </c>
      <c r="M9" s="218" t="s">
        <v>656</v>
      </c>
      <c r="N9" s="221"/>
    </row>
    <row r="10" spans="2:14" ht="47.45" customHeight="1" x14ac:dyDescent="0.3">
      <c r="B10" s="206"/>
      <c r="C10" s="206"/>
      <c r="D10" s="206"/>
      <c r="E10" s="24">
        <v>2</v>
      </c>
      <c r="F10" s="25" t="s">
        <v>317</v>
      </c>
      <c r="G10" s="37"/>
      <c r="H10" s="115"/>
      <c r="I10" s="130"/>
      <c r="K10" s="219"/>
      <c r="L10" s="219"/>
      <c r="M10" s="220"/>
      <c r="N10" s="221"/>
    </row>
    <row r="11" spans="2:14" ht="47.45" customHeight="1" x14ac:dyDescent="0.3">
      <c r="B11" s="206"/>
      <c r="C11" s="206"/>
      <c r="D11" s="206"/>
      <c r="E11" s="24">
        <v>3</v>
      </c>
      <c r="F11" s="25" t="s">
        <v>225</v>
      </c>
      <c r="G11" s="37"/>
      <c r="H11" s="115"/>
      <c r="I11" s="130"/>
      <c r="K11" s="219"/>
      <c r="L11" s="219"/>
      <c r="M11" s="220"/>
      <c r="N11" s="221"/>
    </row>
    <row r="12" spans="2:14" ht="47.45" customHeight="1" x14ac:dyDescent="0.3">
      <c r="B12" s="206"/>
      <c r="C12" s="206"/>
      <c r="D12" s="206"/>
      <c r="E12" s="24">
        <v>4</v>
      </c>
      <c r="F12" s="25" t="s">
        <v>166</v>
      </c>
      <c r="G12" s="37"/>
      <c r="H12" s="115"/>
      <c r="I12" s="130"/>
      <c r="K12" s="219"/>
      <c r="L12" s="219"/>
      <c r="M12" s="220"/>
      <c r="N12" s="221"/>
    </row>
    <row r="13" spans="2:14" ht="47.45" customHeight="1" thickBot="1" x14ac:dyDescent="0.35">
      <c r="B13" s="206"/>
      <c r="C13" s="206"/>
      <c r="D13" s="206"/>
      <c r="E13" s="26">
        <v>5</v>
      </c>
      <c r="F13" s="27" t="s">
        <v>82</v>
      </c>
      <c r="G13" s="37"/>
      <c r="H13" s="116"/>
      <c r="I13" s="131"/>
      <c r="K13" s="219"/>
      <c r="L13" s="219"/>
      <c r="M13" s="220"/>
      <c r="N13" s="221"/>
    </row>
    <row r="14" spans="2:14" ht="37.15" customHeight="1" x14ac:dyDescent="0.3">
      <c r="B14" s="206"/>
      <c r="C14" s="206" t="s">
        <v>431</v>
      </c>
      <c r="D14" s="206" t="s">
        <v>372</v>
      </c>
      <c r="E14" s="22" t="s">
        <v>20</v>
      </c>
      <c r="F14" s="23" t="s">
        <v>242</v>
      </c>
      <c r="G14" s="37"/>
      <c r="H14" s="40" t="s">
        <v>342</v>
      </c>
      <c r="I14" s="129"/>
      <c r="K14" s="218" t="s">
        <v>657</v>
      </c>
      <c r="L14" s="220" t="s">
        <v>775</v>
      </c>
      <c r="M14" s="218" t="s">
        <v>658</v>
      </c>
      <c r="N14" s="221"/>
    </row>
    <row r="15" spans="2:14" ht="37.15" customHeight="1" x14ac:dyDescent="0.3">
      <c r="B15" s="206"/>
      <c r="C15" s="206"/>
      <c r="D15" s="206"/>
      <c r="E15" s="24" t="s">
        <v>24</v>
      </c>
      <c r="F15" s="25" t="s">
        <v>155</v>
      </c>
      <c r="G15" s="37"/>
      <c r="H15" s="41" t="s">
        <v>245</v>
      </c>
      <c r="I15" s="130"/>
      <c r="K15" s="219"/>
      <c r="L15" s="219"/>
      <c r="M15" s="219"/>
      <c r="N15" s="222"/>
    </row>
    <row r="16" spans="2:14" ht="37.15" customHeight="1" x14ac:dyDescent="0.3">
      <c r="B16" s="206"/>
      <c r="C16" s="206"/>
      <c r="D16" s="206"/>
      <c r="E16" s="24" t="s">
        <v>32</v>
      </c>
      <c r="F16" s="25" t="s">
        <v>218</v>
      </c>
      <c r="G16" s="37"/>
      <c r="H16" s="41" t="s">
        <v>442</v>
      </c>
      <c r="I16" s="130"/>
      <c r="K16" s="219"/>
      <c r="L16" s="219"/>
      <c r="M16" s="219"/>
      <c r="N16" s="222"/>
    </row>
    <row r="17" spans="2:14" ht="37.15" customHeight="1" x14ac:dyDescent="0.3">
      <c r="B17" s="206"/>
      <c r="C17" s="206"/>
      <c r="D17" s="206"/>
      <c r="E17" s="24" t="s">
        <v>21</v>
      </c>
      <c r="F17" s="25" t="s">
        <v>49</v>
      </c>
      <c r="G17" s="37"/>
      <c r="H17" s="41" t="s">
        <v>459</v>
      </c>
      <c r="I17" s="130"/>
      <c r="K17" s="219"/>
      <c r="L17" s="219"/>
      <c r="M17" s="219"/>
      <c r="N17" s="222"/>
    </row>
    <row r="18" spans="2:14" ht="37.15" customHeight="1" thickBot="1" x14ac:dyDescent="0.35">
      <c r="B18" s="206"/>
      <c r="C18" s="206"/>
      <c r="D18" s="206"/>
      <c r="E18" s="26" t="s">
        <v>26</v>
      </c>
      <c r="F18" s="27" t="s">
        <v>169</v>
      </c>
      <c r="G18" s="37"/>
      <c r="H18" s="42" t="s">
        <v>449</v>
      </c>
      <c r="I18" s="131"/>
      <c r="K18" s="219"/>
      <c r="L18" s="219"/>
      <c r="M18" s="219"/>
      <c r="N18" s="222"/>
    </row>
    <row r="19" spans="2:14" ht="49.15" customHeight="1" x14ac:dyDescent="0.3">
      <c r="B19" s="206" t="s">
        <v>554</v>
      </c>
      <c r="C19" s="206" t="s">
        <v>463</v>
      </c>
      <c r="D19" s="206" t="s">
        <v>409</v>
      </c>
      <c r="E19" s="22">
        <v>1</v>
      </c>
      <c r="F19" s="23" t="s">
        <v>130</v>
      </c>
      <c r="G19" s="37"/>
      <c r="H19" s="114"/>
      <c r="I19" s="129"/>
      <c r="K19" s="218" t="s">
        <v>659</v>
      </c>
      <c r="L19" s="218" t="s">
        <v>799</v>
      </c>
      <c r="M19" s="218" t="s">
        <v>660</v>
      </c>
      <c r="N19" s="221"/>
    </row>
    <row r="20" spans="2:14" ht="36" customHeight="1" x14ac:dyDescent="0.3">
      <c r="B20" s="206"/>
      <c r="C20" s="206"/>
      <c r="D20" s="206"/>
      <c r="E20" s="24">
        <v>2</v>
      </c>
      <c r="F20" s="25" t="s">
        <v>275</v>
      </c>
      <c r="G20" s="37"/>
      <c r="H20" s="115"/>
      <c r="I20" s="130"/>
      <c r="K20" s="219"/>
      <c r="L20" s="219"/>
      <c r="M20" s="219"/>
      <c r="N20" s="222"/>
    </row>
    <row r="21" spans="2:14" ht="36" customHeight="1" x14ac:dyDescent="0.3">
      <c r="B21" s="206"/>
      <c r="C21" s="206"/>
      <c r="D21" s="206"/>
      <c r="E21" s="24">
        <v>3</v>
      </c>
      <c r="F21" s="25" t="s">
        <v>272</v>
      </c>
      <c r="G21" s="37"/>
      <c r="H21" s="115"/>
      <c r="I21" s="130"/>
      <c r="K21" s="219"/>
      <c r="L21" s="219"/>
      <c r="M21" s="219"/>
      <c r="N21" s="222"/>
    </row>
    <row r="22" spans="2:14" ht="36" customHeight="1" x14ac:dyDescent="0.3">
      <c r="B22" s="206"/>
      <c r="C22" s="206"/>
      <c r="D22" s="206"/>
      <c r="E22" s="24">
        <v>4</v>
      </c>
      <c r="F22" s="25" t="s">
        <v>276</v>
      </c>
      <c r="G22" s="37"/>
      <c r="H22" s="115"/>
      <c r="I22" s="130"/>
      <c r="K22" s="219"/>
      <c r="L22" s="219"/>
      <c r="M22" s="219"/>
      <c r="N22" s="222"/>
    </row>
    <row r="23" spans="2:14" ht="36" customHeight="1" thickBot="1" x14ac:dyDescent="0.35">
      <c r="B23" s="206"/>
      <c r="C23" s="206"/>
      <c r="D23" s="206"/>
      <c r="E23" s="26">
        <v>5</v>
      </c>
      <c r="F23" s="27" t="s">
        <v>285</v>
      </c>
      <c r="G23" s="37"/>
      <c r="H23" s="116"/>
      <c r="I23" s="131"/>
      <c r="K23" s="219"/>
      <c r="L23" s="219"/>
      <c r="M23" s="219"/>
      <c r="N23" s="222"/>
    </row>
    <row r="24" spans="2:14" ht="39" customHeight="1" x14ac:dyDescent="0.3">
      <c r="B24" s="206"/>
      <c r="C24" s="206" t="s">
        <v>250</v>
      </c>
      <c r="D24" s="206" t="s">
        <v>389</v>
      </c>
      <c r="E24" s="22">
        <v>1</v>
      </c>
      <c r="F24" s="23" t="s">
        <v>214</v>
      </c>
      <c r="G24" s="37"/>
      <c r="H24" s="114"/>
      <c r="I24" s="129"/>
      <c r="K24" s="218" t="s">
        <v>798</v>
      </c>
      <c r="L24" s="220" t="s">
        <v>776</v>
      </c>
      <c r="M24" s="218" t="s">
        <v>661</v>
      </c>
      <c r="N24" s="221"/>
    </row>
    <row r="25" spans="2:14" ht="39" customHeight="1" x14ac:dyDescent="0.3">
      <c r="B25" s="206"/>
      <c r="C25" s="206"/>
      <c r="D25" s="206"/>
      <c r="E25" s="24">
        <v>2</v>
      </c>
      <c r="F25" s="25" t="s">
        <v>314</v>
      </c>
      <c r="G25" s="37"/>
      <c r="H25" s="115"/>
      <c r="I25" s="130"/>
      <c r="K25" s="219"/>
      <c r="L25" s="219"/>
      <c r="M25" s="219"/>
      <c r="N25" s="222"/>
    </row>
    <row r="26" spans="2:14" ht="39" customHeight="1" x14ac:dyDescent="0.3">
      <c r="B26" s="206"/>
      <c r="C26" s="206"/>
      <c r="D26" s="206"/>
      <c r="E26" s="24">
        <v>3</v>
      </c>
      <c r="F26" s="25" t="s">
        <v>58</v>
      </c>
      <c r="G26" s="37"/>
      <c r="H26" s="115"/>
      <c r="I26" s="130"/>
      <c r="K26" s="219"/>
      <c r="L26" s="219"/>
      <c r="M26" s="219"/>
      <c r="N26" s="222"/>
    </row>
    <row r="27" spans="2:14" ht="45.6" customHeight="1" x14ac:dyDescent="0.3">
      <c r="B27" s="206"/>
      <c r="C27" s="206"/>
      <c r="D27" s="206"/>
      <c r="E27" s="24">
        <v>4</v>
      </c>
      <c r="F27" s="25" t="s">
        <v>205</v>
      </c>
      <c r="G27" s="37"/>
      <c r="H27" s="115"/>
      <c r="I27" s="130"/>
      <c r="K27" s="219"/>
      <c r="L27" s="219"/>
      <c r="M27" s="219"/>
      <c r="N27" s="222"/>
    </row>
    <row r="28" spans="2:14" ht="55.9" customHeight="1" thickBot="1" x14ac:dyDescent="0.35">
      <c r="B28" s="206"/>
      <c r="C28" s="206"/>
      <c r="D28" s="206"/>
      <c r="E28" s="26">
        <v>5</v>
      </c>
      <c r="F28" s="27" t="s">
        <v>80</v>
      </c>
      <c r="G28" s="37"/>
      <c r="H28" s="116"/>
      <c r="I28" s="131"/>
      <c r="K28" s="219"/>
      <c r="L28" s="219"/>
      <c r="M28" s="219"/>
      <c r="N28" s="222"/>
    </row>
    <row r="29" spans="2:14" ht="45.6" customHeight="1" x14ac:dyDescent="0.3">
      <c r="B29" s="206"/>
      <c r="C29" s="206" t="s">
        <v>422</v>
      </c>
      <c r="D29" s="206" t="s">
        <v>388</v>
      </c>
      <c r="E29" s="22" t="s">
        <v>20</v>
      </c>
      <c r="F29" s="23" t="s">
        <v>217</v>
      </c>
      <c r="G29" s="37"/>
      <c r="H29" s="40" t="s">
        <v>342</v>
      </c>
      <c r="I29" s="129"/>
      <c r="K29" s="218" t="s">
        <v>662</v>
      </c>
      <c r="L29" s="220" t="s">
        <v>777</v>
      </c>
      <c r="M29" s="218" t="s">
        <v>663</v>
      </c>
      <c r="N29" s="221"/>
    </row>
    <row r="30" spans="2:14" ht="36.6" customHeight="1" x14ac:dyDescent="0.3">
      <c r="B30" s="206"/>
      <c r="C30" s="206"/>
      <c r="D30" s="206"/>
      <c r="E30" s="24" t="s">
        <v>24</v>
      </c>
      <c r="F30" s="25" t="s">
        <v>271</v>
      </c>
      <c r="G30" s="37"/>
      <c r="H30" s="41" t="s">
        <v>245</v>
      </c>
      <c r="I30" s="130"/>
      <c r="K30" s="219"/>
      <c r="L30" s="219"/>
      <c r="M30" s="219"/>
      <c r="N30" s="222"/>
    </row>
    <row r="31" spans="2:14" ht="27.6" customHeight="1" x14ac:dyDescent="0.3">
      <c r="B31" s="206"/>
      <c r="C31" s="206"/>
      <c r="D31" s="206"/>
      <c r="E31" s="24" t="s">
        <v>32</v>
      </c>
      <c r="F31" s="25" t="s">
        <v>177</v>
      </c>
      <c r="G31" s="37"/>
      <c r="H31" s="41" t="s">
        <v>442</v>
      </c>
      <c r="I31" s="130"/>
      <c r="K31" s="219"/>
      <c r="L31" s="219"/>
      <c r="M31" s="219"/>
      <c r="N31" s="222"/>
    </row>
    <row r="32" spans="2:14" ht="49.15" customHeight="1" x14ac:dyDescent="0.3">
      <c r="B32" s="206"/>
      <c r="C32" s="206"/>
      <c r="D32" s="206"/>
      <c r="E32" s="24" t="s">
        <v>21</v>
      </c>
      <c r="F32" s="25" t="s">
        <v>173</v>
      </c>
      <c r="G32" s="37"/>
      <c r="H32" s="41" t="s">
        <v>459</v>
      </c>
      <c r="I32" s="130"/>
      <c r="K32" s="219"/>
      <c r="L32" s="219"/>
      <c r="M32" s="219"/>
      <c r="N32" s="222"/>
    </row>
    <row r="33" spans="2:14" ht="43.15" customHeight="1" thickBot="1" x14ac:dyDescent="0.35">
      <c r="B33" s="206"/>
      <c r="C33" s="206"/>
      <c r="D33" s="206"/>
      <c r="E33" s="26" t="s">
        <v>26</v>
      </c>
      <c r="F33" s="27" t="s">
        <v>163</v>
      </c>
      <c r="G33" s="37"/>
      <c r="H33" s="42" t="s">
        <v>449</v>
      </c>
      <c r="I33" s="131"/>
      <c r="K33" s="219"/>
      <c r="L33" s="219"/>
      <c r="M33" s="219"/>
      <c r="N33" s="222"/>
    </row>
    <row r="34" spans="2:14" ht="22.15" customHeight="1" x14ac:dyDescent="0.3">
      <c r="B34" s="206"/>
      <c r="C34" s="206" t="s">
        <v>399</v>
      </c>
      <c r="D34" s="206" t="s">
        <v>480</v>
      </c>
      <c r="E34" s="22">
        <v>1</v>
      </c>
      <c r="F34" s="23" t="s">
        <v>154</v>
      </c>
      <c r="G34" s="37"/>
      <c r="H34" s="114"/>
      <c r="I34" s="129"/>
      <c r="K34" s="218" t="s">
        <v>664</v>
      </c>
      <c r="L34" s="220" t="s">
        <v>778</v>
      </c>
      <c r="M34" s="218" t="s">
        <v>665</v>
      </c>
      <c r="N34" s="221"/>
    </row>
    <row r="35" spans="2:14" ht="35.450000000000003" customHeight="1" x14ac:dyDescent="0.3">
      <c r="B35" s="206"/>
      <c r="C35" s="206"/>
      <c r="D35" s="206"/>
      <c r="E35" s="24">
        <v>2</v>
      </c>
      <c r="F35" s="25" t="s">
        <v>108</v>
      </c>
      <c r="G35" s="37"/>
      <c r="H35" s="115"/>
      <c r="I35" s="130"/>
      <c r="K35" s="219"/>
      <c r="L35" s="219"/>
      <c r="M35" s="219"/>
      <c r="N35" s="222"/>
    </row>
    <row r="36" spans="2:14" ht="37.15" customHeight="1" x14ac:dyDescent="0.3">
      <c r="B36" s="206"/>
      <c r="C36" s="206"/>
      <c r="D36" s="206"/>
      <c r="E36" s="24">
        <v>3</v>
      </c>
      <c r="F36" s="25" t="s">
        <v>44</v>
      </c>
      <c r="G36" s="37"/>
      <c r="H36" s="115"/>
      <c r="I36" s="130"/>
      <c r="K36" s="219"/>
      <c r="L36" s="219"/>
      <c r="M36" s="219"/>
      <c r="N36" s="222"/>
    </row>
    <row r="37" spans="2:14" ht="58.15" customHeight="1" x14ac:dyDescent="0.3">
      <c r="B37" s="206"/>
      <c r="C37" s="206"/>
      <c r="D37" s="206"/>
      <c r="E37" s="24">
        <v>4</v>
      </c>
      <c r="F37" s="25" t="s">
        <v>7</v>
      </c>
      <c r="G37" s="37"/>
      <c r="H37" s="115"/>
      <c r="I37" s="130"/>
      <c r="K37" s="219"/>
      <c r="L37" s="219"/>
      <c r="M37" s="219"/>
      <c r="N37" s="222"/>
    </row>
    <row r="38" spans="2:14" ht="75.599999999999994" customHeight="1" thickBot="1" x14ac:dyDescent="0.35">
      <c r="B38" s="206"/>
      <c r="C38" s="206"/>
      <c r="D38" s="206"/>
      <c r="E38" s="26">
        <v>5</v>
      </c>
      <c r="F38" s="27" t="s">
        <v>39</v>
      </c>
      <c r="G38" s="37"/>
      <c r="H38" s="116"/>
      <c r="I38" s="131"/>
      <c r="K38" s="219"/>
      <c r="L38" s="219"/>
      <c r="M38" s="219"/>
      <c r="N38" s="222"/>
    </row>
    <row r="39" spans="2:14" ht="27" x14ac:dyDescent="0.3">
      <c r="B39" s="206"/>
      <c r="C39" s="206" t="s">
        <v>405</v>
      </c>
      <c r="D39" s="206" t="s">
        <v>481</v>
      </c>
      <c r="E39" s="22" t="s">
        <v>20</v>
      </c>
      <c r="F39" s="23" t="s">
        <v>269</v>
      </c>
      <c r="G39" s="37"/>
      <c r="H39" s="40" t="s">
        <v>342</v>
      </c>
      <c r="I39" s="129"/>
      <c r="K39" s="218" t="s">
        <v>666</v>
      </c>
      <c r="L39" s="220" t="s">
        <v>779</v>
      </c>
      <c r="M39" s="218" t="s">
        <v>667</v>
      </c>
      <c r="N39" s="221"/>
    </row>
    <row r="40" spans="2:14" ht="27" x14ac:dyDescent="0.3">
      <c r="B40" s="206"/>
      <c r="C40" s="206"/>
      <c r="D40" s="206"/>
      <c r="E40" s="24" t="s">
        <v>24</v>
      </c>
      <c r="F40" s="25" t="s">
        <v>273</v>
      </c>
      <c r="G40" s="37"/>
      <c r="H40" s="41" t="s">
        <v>245</v>
      </c>
      <c r="I40" s="130"/>
      <c r="K40" s="219"/>
      <c r="L40" s="219"/>
      <c r="M40" s="219"/>
      <c r="N40" s="222"/>
    </row>
    <row r="41" spans="2:14" ht="41.45" customHeight="1" x14ac:dyDescent="0.3">
      <c r="B41" s="206"/>
      <c r="C41" s="206"/>
      <c r="D41" s="206"/>
      <c r="E41" s="24" t="s">
        <v>32</v>
      </c>
      <c r="F41" s="25" t="s">
        <v>359</v>
      </c>
      <c r="G41" s="37"/>
      <c r="H41" s="41" t="s">
        <v>442</v>
      </c>
      <c r="I41" s="130"/>
      <c r="K41" s="219"/>
      <c r="L41" s="219"/>
      <c r="M41" s="219"/>
      <c r="N41" s="222"/>
    </row>
    <row r="42" spans="2:14" ht="33" customHeight="1" x14ac:dyDescent="0.3">
      <c r="B42" s="206"/>
      <c r="C42" s="206"/>
      <c r="D42" s="206"/>
      <c r="E42" s="24" t="s">
        <v>21</v>
      </c>
      <c r="F42" s="25" t="s">
        <v>81</v>
      </c>
      <c r="G42" s="37"/>
      <c r="H42" s="41" t="s">
        <v>459</v>
      </c>
      <c r="I42" s="130"/>
      <c r="K42" s="219"/>
      <c r="L42" s="219"/>
      <c r="M42" s="219"/>
      <c r="N42" s="222"/>
    </row>
    <row r="43" spans="2:14" ht="33" customHeight="1" thickBot="1" x14ac:dyDescent="0.35">
      <c r="B43" s="206"/>
      <c r="C43" s="206"/>
      <c r="D43" s="206"/>
      <c r="E43" s="26" t="s">
        <v>26</v>
      </c>
      <c r="F43" s="27" t="s">
        <v>230</v>
      </c>
      <c r="G43" s="37"/>
      <c r="H43" s="42" t="s">
        <v>449</v>
      </c>
      <c r="I43" s="131"/>
      <c r="K43" s="219"/>
      <c r="L43" s="219"/>
      <c r="M43" s="219"/>
      <c r="N43" s="222"/>
    </row>
    <row r="44" spans="2:14" ht="26.45" customHeight="1" x14ac:dyDescent="0.3">
      <c r="B44" s="206"/>
      <c r="C44" s="206" t="s">
        <v>443</v>
      </c>
      <c r="D44" s="206" t="s">
        <v>423</v>
      </c>
      <c r="E44" s="22">
        <v>1</v>
      </c>
      <c r="F44" s="23" t="s">
        <v>180</v>
      </c>
      <c r="G44" s="37"/>
      <c r="H44" s="114"/>
      <c r="I44" s="129"/>
      <c r="K44" s="218" t="s">
        <v>668</v>
      </c>
      <c r="L44" s="220" t="s">
        <v>780</v>
      </c>
      <c r="M44" s="218" t="s">
        <v>669</v>
      </c>
      <c r="N44" s="221"/>
    </row>
    <row r="45" spans="2:14" ht="34.9" customHeight="1" x14ac:dyDescent="0.3">
      <c r="B45" s="206"/>
      <c r="C45" s="206"/>
      <c r="D45" s="206"/>
      <c r="E45" s="24">
        <v>2</v>
      </c>
      <c r="F45" s="25" t="s">
        <v>164</v>
      </c>
      <c r="G45" s="37"/>
      <c r="H45" s="115"/>
      <c r="I45" s="130"/>
      <c r="K45" s="219"/>
      <c r="L45" s="219"/>
      <c r="M45" s="219"/>
      <c r="N45" s="222"/>
    </row>
    <row r="46" spans="2:14" ht="40.5" x14ac:dyDescent="0.3">
      <c r="B46" s="206"/>
      <c r="C46" s="206"/>
      <c r="D46" s="206"/>
      <c r="E46" s="24">
        <v>3</v>
      </c>
      <c r="F46" s="25" t="s">
        <v>133</v>
      </c>
      <c r="G46" s="37"/>
      <c r="H46" s="115"/>
      <c r="I46" s="130"/>
      <c r="K46" s="219"/>
      <c r="L46" s="219"/>
      <c r="M46" s="219"/>
      <c r="N46" s="222"/>
    </row>
    <row r="47" spans="2:14" ht="52.9" customHeight="1" x14ac:dyDescent="0.3">
      <c r="B47" s="206"/>
      <c r="C47" s="206"/>
      <c r="D47" s="206"/>
      <c r="E47" s="24">
        <v>4</v>
      </c>
      <c r="F47" s="25" t="s">
        <v>207</v>
      </c>
      <c r="G47" s="37"/>
      <c r="H47" s="115"/>
      <c r="I47" s="130"/>
      <c r="K47" s="219"/>
      <c r="L47" s="219"/>
      <c r="M47" s="219"/>
      <c r="N47" s="222"/>
    </row>
    <row r="48" spans="2:14" ht="54.6" customHeight="1" thickBot="1" x14ac:dyDescent="0.35">
      <c r="B48" s="206"/>
      <c r="C48" s="206"/>
      <c r="D48" s="206"/>
      <c r="E48" s="26">
        <v>5</v>
      </c>
      <c r="F48" s="27" t="s">
        <v>198</v>
      </c>
      <c r="G48" s="37"/>
      <c r="H48" s="116"/>
      <c r="I48" s="131"/>
      <c r="K48" s="219"/>
      <c r="L48" s="219"/>
      <c r="M48" s="219"/>
      <c r="N48" s="222"/>
    </row>
    <row r="49" spans="2:14" ht="36" customHeight="1" x14ac:dyDescent="0.3">
      <c r="B49" s="206" t="s">
        <v>321</v>
      </c>
      <c r="C49" s="206" t="s">
        <v>451</v>
      </c>
      <c r="D49" s="206" t="s">
        <v>483</v>
      </c>
      <c r="E49" s="22">
        <v>1</v>
      </c>
      <c r="F49" s="23" t="s">
        <v>172</v>
      </c>
      <c r="G49" s="37"/>
      <c r="H49" s="114"/>
      <c r="I49" s="129"/>
      <c r="K49" s="218" t="s">
        <v>670</v>
      </c>
      <c r="L49" s="220" t="s">
        <v>781</v>
      </c>
      <c r="M49" s="218" t="s">
        <v>671</v>
      </c>
      <c r="N49" s="221"/>
    </row>
    <row r="50" spans="2:14" ht="36" customHeight="1" x14ac:dyDescent="0.3">
      <c r="B50" s="206"/>
      <c r="C50" s="206"/>
      <c r="D50" s="206"/>
      <c r="E50" s="24">
        <v>2</v>
      </c>
      <c r="F50" s="25" t="s">
        <v>95</v>
      </c>
      <c r="G50" s="37"/>
      <c r="H50" s="115"/>
      <c r="I50" s="130"/>
      <c r="K50" s="219"/>
      <c r="L50" s="219"/>
      <c r="M50" s="219"/>
      <c r="N50" s="222"/>
    </row>
    <row r="51" spans="2:14" ht="36" customHeight="1" x14ac:dyDescent="0.3">
      <c r="B51" s="206"/>
      <c r="C51" s="206"/>
      <c r="D51" s="206"/>
      <c r="E51" s="24">
        <v>3</v>
      </c>
      <c r="F51" s="25" t="s">
        <v>96</v>
      </c>
      <c r="G51" s="37"/>
      <c r="H51" s="115"/>
      <c r="I51" s="130"/>
      <c r="K51" s="219"/>
      <c r="L51" s="219"/>
      <c r="M51" s="219"/>
      <c r="N51" s="222"/>
    </row>
    <row r="52" spans="2:14" ht="36" customHeight="1" x14ac:dyDescent="0.3">
      <c r="B52" s="206"/>
      <c r="C52" s="206"/>
      <c r="D52" s="206"/>
      <c r="E52" s="24">
        <v>4</v>
      </c>
      <c r="F52" s="25" t="s">
        <v>90</v>
      </c>
      <c r="G52" s="37"/>
      <c r="H52" s="115"/>
      <c r="I52" s="130"/>
      <c r="K52" s="219"/>
      <c r="L52" s="219"/>
      <c r="M52" s="219"/>
      <c r="N52" s="222"/>
    </row>
    <row r="53" spans="2:14" ht="42" customHeight="1" thickBot="1" x14ac:dyDescent="0.35">
      <c r="B53" s="206"/>
      <c r="C53" s="206"/>
      <c r="D53" s="206"/>
      <c r="E53" s="26">
        <v>5</v>
      </c>
      <c r="F53" s="27" t="s">
        <v>297</v>
      </c>
      <c r="G53" s="37"/>
      <c r="H53" s="116"/>
      <c r="I53" s="131"/>
      <c r="K53" s="219"/>
      <c r="L53" s="219"/>
      <c r="M53" s="219"/>
      <c r="N53" s="222"/>
    </row>
    <row r="54" spans="2:14" ht="44.45" customHeight="1" x14ac:dyDescent="0.3">
      <c r="B54" s="206"/>
      <c r="C54" s="206" t="s">
        <v>437</v>
      </c>
      <c r="D54" s="206" t="s">
        <v>492</v>
      </c>
      <c r="E54" s="22">
        <v>1</v>
      </c>
      <c r="F54" s="23" t="s">
        <v>98</v>
      </c>
      <c r="G54" s="37"/>
      <c r="H54" s="114"/>
      <c r="I54" s="129"/>
      <c r="K54" s="218" t="s">
        <v>672</v>
      </c>
      <c r="L54" s="220" t="s">
        <v>782</v>
      </c>
      <c r="M54" s="218" t="s">
        <v>673</v>
      </c>
      <c r="N54" s="221"/>
    </row>
    <row r="55" spans="2:14" ht="40.15" customHeight="1" x14ac:dyDescent="0.3">
      <c r="B55" s="206"/>
      <c r="C55" s="206"/>
      <c r="D55" s="206"/>
      <c r="E55" s="24">
        <v>2</v>
      </c>
      <c r="F55" s="25" t="s">
        <v>302</v>
      </c>
      <c r="G55" s="37"/>
      <c r="H55" s="115"/>
      <c r="I55" s="130"/>
      <c r="K55" s="219"/>
      <c r="L55" s="219"/>
      <c r="M55" s="219"/>
      <c r="N55" s="222"/>
    </row>
    <row r="56" spans="2:14" ht="47.45" customHeight="1" x14ac:dyDescent="0.3">
      <c r="B56" s="206"/>
      <c r="C56" s="206"/>
      <c r="D56" s="206"/>
      <c r="E56" s="24">
        <v>3</v>
      </c>
      <c r="F56" s="25" t="s">
        <v>294</v>
      </c>
      <c r="G56" s="37"/>
      <c r="H56" s="115"/>
      <c r="I56" s="130"/>
      <c r="K56" s="219"/>
      <c r="L56" s="219"/>
      <c r="M56" s="219"/>
      <c r="N56" s="222"/>
    </row>
    <row r="57" spans="2:14" ht="43.15" customHeight="1" x14ac:dyDescent="0.3">
      <c r="B57" s="206"/>
      <c r="C57" s="206"/>
      <c r="D57" s="206"/>
      <c r="E57" s="24">
        <v>4</v>
      </c>
      <c r="F57" s="25" t="s">
        <v>292</v>
      </c>
      <c r="G57" s="37"/>
      <c r="H57" s="115"/>
      <c r="I57" s="130"/>
      <c r="K57" s="219"/>
      <c r="L57" s="219"/>
      <c r="M57" s="219"/>
      <c r="N57" s="222"/>
    </row>
    <row r="58" spans="2:14" ht="47.45" customHeight="1" thickBot="1" x14ac:dyDescent="0.35">
      <c r="B58" s="206"/>
      <c r="C58" s="206"/>
      <c r="D58" s="206"/>
      <c r="E58" s="26">
        <v>5</v>
      </c>
      <c r="F58" s="27" t="s">
        <v>103</v>
      </c>
      <c r="G58" s="37"/>
      <c r="H58" s="116"/>
      <c r="I58" s="131"/>
      <c r="K58" s="219"/>
      <c r="L58" s="219"/>
      <c r="M58" s="219"/>
      <c r="N58" s="222"/>
    </row>
    <row r="59" spans="2:14" ht="42.6" customHeight="1" x14ac:dyDescent="0.3">
      <c r="B59" s="206"/>
      <c r="C59" s="206" t="s">
        <v>430</v>
      </c>
      <c r="D59" s="206" t="s">
        <v>396</v>
      </c>
      <c r="E59" s="22">
        <v>1</v>
      </c>
      <c r="F59" s="23" t="s">
        <v>377</v>
      </c>
      <c r="G59" s="37"/>
      <c r="H59" s="114"/>
      <c r="I59" s="129"/>
      <c r="K59" s="218" t="s">
        <v>674</v>
      </c>
      <c r="L59" s="218" t="s">
        <v>800</v>
      </c>
      <c r="M59" s="218" t="s">
        <v>675</v>
      </c>
      <c r="N59" s="221"/>
    </row>
    <row r="60" spans="2:14" ht="42.6" customHeight="1" x14ac:dyDescent="0.3">
      <c r="B60" s="206"/>
      <c r="C60" s="206"/>
      <c r="D60" s="206"/>
      <c r="E60" s="24">
        <v>2</v>
      </c>
      <c r="F60" s="25" t="s">
        <v>283</v>
      </c>
      <c r="G60" s="37"/>
      <c r="H60" s="115"/>
      <c r="I60" s="130"/>
      <c r="K60" s="219"/>
      <c r="L60" s="219"/>
      <c r="M60" s="219"/>
      <c r="N60" s="222"/>
    </row>
    <row r="61" spans="2:14" ht="50.45" customHeight="1" x14ac:dyDescent="0.3">
      <c r="B61" s="206"/>
      <c r="C61" s="206"/>
      <c r="D61" s="206"/>
      <c r="E61" s="24">
        <v>3</v>
      </c>
      <c r="F61" s="25" t="s">
        <v>241</v>
      </c>
      <c r="G61" s="37"/>
      <c r="H61" s="115"/>
      <c r="I61" s="130"/>
      <c r="K61" s="219"/>
      <c r="L61" s="219"/>
      <c r="M61" s="219"/>
      <c r="N61" s="222"/>
    </row>
    <row r="62" spans="2:14" ht="49.9" customHeight="1" x14ac:dyDescent="0.3">
      <c r="B62" s="206"/>
      <c r="C62" s="206"/>
      <c r="D62" s="206"/>
      <c r="E62" s="24">
        <v>4</v>
      </c>
      <c r="F62" s="25" t="s">
        <v>236</v>
      </c>
      <c r="G62" s="37"/>
      <c r="H62" s="115"/>
      <c r="I62" s="130"/>
      <c r="K62" s="219"/>
      <c r="L62" s="219"/>
      <c r="M62" s="219"/>
      <c r="N62" s="222"/>
    </row>
    <row r="63" spans="2:14" ht="52.9" customHeight="1" thickBot="1" x14ac:dyDescent="0.35">
      <c r="B63" s="206"/>
      <c r="C63" s="206"/>
      <c r="D63" s="206"/>
      <c r="E63" s="26">
        <v>5</v>
      </c>
      <c r="F63" s="27" t="s">
        <v>186</v>
      </c>
      <c r="G63" s="37"/>
      <c r="H63" s="116"/>
      <c r="I63" s="131"/>
      <c r="K63" s="219"/>
      <c r="L63" s="219"/>
      <c r="M63" s="219"/>
      <c r="N63" s="222"/>
    </row>
    <row r="64" spans="2:14" ht="46.9" customHeight="1" x14ac:dyDescent="0.3">
      <c r="B64" s="206" t="s">
        <v>412</v>
      </c>
      <c r="C64" s="206" t="s">
        <v>446</v>
      </c>
      <c r="D64" s="206" t="s">
        <v>486</v>
      </c>
      <c r="E64" s="22" t="s">
        <v>20</v>
      </c>
      <c r="F64" s="23" t="s">
        <v>360</v>
      </c>
      <c r="G64" s="37"/>
      <c r="H64" s="40" t="s">
        <v>342</v>
      </c>
      <c r="I64" s="129"/>
      <c r="K64" s="218" t="s">
        <v>676</v>
      </c>
      <c r="L64" s="220" t="s">
        <v>783</v>
      </c>
      <c r="M64" s="218" t="s">
        <v>677</v>
      </c>
      <c r="N64" s="221"/>
    </row>
    <row r="65" spans="2:14" ht="52.15" customHeight="1" x14ac:dyDescent="0.3">
      <c r="B65" s="206"/>
      <c r="C65" s="206"/>
      <c r="D65" s="206"/>
      <c r="E65" s="24" t="s">
        <v>24</v>
      </c>
      <c r="F65" s="25" t="s">
        <v>209</v>
      </c>
      <c r="G65" s="37"/>
      <c r="H65" s="41" t="s">
        <v>245</v>
      </c>
      <c r="I65" s="130"/>
      <c r="K65" s="219"/>
      <c r="L65" s="219"/>
      <c r="M65" s="219"/>
      <c r="N65" s="222"/>
    </row>
    <row r="66" spans="2:14" ht="56.45" customHeight="1" x14ac:dyDescent="0.3">
      <c r="B66" s="206"/>
      <c r="C66" s="206"/>
      <c r="D66" s="206"/>
      <c r="E66" s="24" t="s">
        <v>32</v>
      </c>
      <c r="F66" s="25" t="s">
        <v>137</v>
      </c>
      <c r="G66" s="37"/>
      <c r="H66" s="41" t="s">
        <v>442</v>
      </c>
      <c r="I66" s="130"/>
      <c r="K66" s="219"/>
      <c r="L66" s="219"/>
      <c r="M66" s="219"/>
      <c r="N66" s="222"/>
    </row>
    <row r="67" spans="2:14" ht="51" customHeight="1" x14ac:dyDescent="0.3">
      <c r="B67" s="206"/>
      <c r="C67" s="206"/>
      <c r="D67" s="206"/>
      <c r="E67" s="24" t="s">
        <v>21</v>
      </c>
      <c r="F67" s="25" t="s">
        <v>51</v>
      </c>
      <c r="G67" s="37"/>
      <c r="H67" s="41" t="s">
        <v>459</v>
      </c>
      <c r="I67" s="130"/>
      <c r="K67" s="219"/>
      <c r="L67" s="219"/>
      <c r="M67" s="219"/>
      <c r="N67" s="222"/>
    </row>
    <row r="68" spans="2:14" ht="46.9" customHeight="1" thickBot="1" x14ac:dyDescent="0.35">
      <c r="B68" s="206"/>
      <c r="C68" s="206"/>
      <c r="D68" s="206"/>
      <c r="E68" s="26" t="s">
        <v>26</v>
      </c>
      <c r="F68" s="27" t="s">
        <v>221</v>
      </c>
      <c r="G68" s="37"/>
      <c r="H68" s="42" t="s">
        <v>449</v>
      </c>
      <c r="I68" s="131"/>
      <c r="K68" s="219"/>
      <c r="L68" s="219"/>
      <c r="M68" s="219"/>
      <c r="N68" s="222"/>
    </row>
    <row r="69" spans="2:14" ht="45.6" customHeight="1" x14ac:dyDescent="0.3">
      <c r="B69" s="206"/>
      <c r="C69" s="206" t="s">
        <v>434</v>
      </c>
      <c r="D69" s="206" t="s">
        <v>365</v>
      </c>
      <c r="E69" s="22">
        <v>1</v>
      </c>
      <c r="F69" s="23" t="s">
        <v>239</v>
      </c>
      <c r="G69" s="37"/>
      <c r="H69" s="114"/>
      <c r="I69" s="129"/>
      <c r="K69" s="218" t="s">
        <v>678</v>
      </c>
      <c r="L69" s="220" t="s">
        <v>784</v>
      </c>
      <c r="M69" s="218" t="s">
        <v>679</v>
      </c>
      <c r="N69" s="221"/>
    </row>
    <row r="70" spans="2:14" ht="45.6" customHeight="1" x14ac:dyDescent="0.3">
      <c r="B70" s="206"/>
      <c r="C70" s="206"/>
      <c r="D70" s="206"/>
      <c r="E70" s="24">
        <v>2</v>
      </c>
      <c r="F70" s="25" t="s">
        <v>43</v>
      </c>
      <c r="G70" s="37"/>
      <c r="H70" s="115"/>
      <c r="I70" s="130"/>
      <c r="K70" s="219"/>
      <c r="L70" s="219"/>
      <c r="M70" s="219"/>
      <c r="N70" s="222"/>
    </row>
    <row r="71" spans="2:14" ht="54.6" customHeight="1" x14ac:dyDescent="0.3">
      <c r="B71" s="206"/>
      <c r="C71" s="206"/>
      <c r="D71" s="206"/>
      <c r="E71" s="24">
        <v>3</v>
      </c>
      <c r="F71" s="25" t="s">
        <v>316</v>
      </c>
      <c r="G71" s="37"/>
      <c r="H71" s="115"/>
      <c r="I71" s="130"/>
      <c r="K71" s="219"/>
      <c r="L71" s="219"/>
      <c r="M71" s="219"/>
      <c r="N71" s="222"/>
    </row>
    <row r="72" spans="2:14" ht="41.45" customHeight="1" x14ac:dyDescent="0.3">
      <c r="B72" s="206"/>
      <c r="C72" s="206"/>
      <c r="D72" s="206"/>
      <c r="E72" s="24">
        <v>4</v>
      </c>
      <c r="F72" s="25" t="s">
        <v>309</v>
      </c>
      <c r="G72" s="37"/>
      <c r="H72" s="115"/>
      <c r="I72" s="130"/>
      <c r="K72" s="219"/>
      <c r="L72" s="219"/>
      <c r="M72" s="219"/>
      <c r="N72" s="222"/>
    </row>
    <row r="73" spans="2:14" ht="45.6" customHeight="1" thickBot="1" x14ac:dyDescent="0.35">
      <c r="B73" s="206"/>
      <c r="C73" s="206"/>
      <c r="D73" s="206"/>
      <c r="E73" s="26">
        <v>5</v>
      </c>
      <c r="F73" s="27" t="s">
        <v>238</v>
      </c>
      <c r="G73" s="37"/>
      <c r="H73" s="116"/>
      <c r="I73" s="131"/>
      <c r="K73" s="219"/>
      <c r="L73" s="219"/>
      <c r="M73" s="219"/>
      <c r="N73" s="222"/>
    </row>
    <row r="74" spans="2:14" ht="33" customHeight="1" x14ac:dyDescent="0.3">
      <c r="B74" s="206"/>
      <c r="C74" s="206" t="s">
        <v>263</v>
      </c>
      <c r="D74" s="206" t="s">
        <v>341</v>
      </c>
      <c r="E74" s="22">
        <v>1</v>
      </c>
      <c r="F74" s="23" t="s">
        <v>53</v>
      </c>
      <c r="G74" s="37"/>
      <c r="H74" s="114"/>
      <c r="I74" s="129"/>
      <c r="K74" s="218" t="s">
        <v>680</v>
      </c>
      <c r="L74" s="220" t="s">
        <v>785</v>
      </c>
      <c r="M74" s="218" t="s">
        <v>681</v>
      </c>
      <c r="N74" s="221"/>
    </row>
    <row r="75" spans="2:14" ht="31.9" customHeight="1" x14ac:dyDescent="0.3">
      <c r="B75" s="206"/>
      <c r="C75" s="206"/>
      <c r="D75" s="206"/>
      <c r="E75" s="24">
        <v>2</v>
      </c>
      <c r="F75" s="25" t="s">
        <v>287</v>
      </c>
      <c r="G75" s="37"/>
      <c r="H75" s="115"/>
      <c r="I75" s="130"/>
      <c r="K75" s="219"/>
      <c r="L75" s="219"/>
      <c r="M75" s="219"/>
      <c r="N75" s="222"/>
    </row>
    <row r="76" spans="2:14" ht="34.9" customHeight="1" x14ac:dyDescent="0.3">
      <c r="B76" s="206"/>
      <c r="C76" s="206"/>
      <c r="D76" s="206"/>
      <c r="E76" s="24">
        <v>3</v>
      </c>
      <c r="F76" s="25" t="s">
        <v>243</v>
      </c>
      <c r="G76" s="37"/>
      <c r="H76" s="115"/>
      <c r="I76" s="130"/>
      <c r="K76" s="219"/>
      <c r="L76" s="219"/>
      <c r="M76" s="219"/>
      <c r="N76" s="222"/>
    </row>
    <row r="77" spans="2:14" ht="34.9" customHeight="1" x14ac:dyDescent="0.3">
      <c r="B77" s="206"/>
      <c r="C77" s="206"/>
      <c r="D77" s="206"/>
      <c r="E77" s="24">
        <v>4</v>
      </c>
      <c r="F77" s="25" t="s">
        <v>110</v>
      </c>
      <c r="G77" s="37"/>
      <c r="H77" s="115"/>
      <c r="I77" s="130"/>
      <c r="K77" s="219"/>
      <c r="L77" s="219"/>
      <c r="M77" s="219"/>
      <c r="N77" s="222"/>
    </row>
    <row r="78" spans="2:14" ht="38.450000000000003" customHeight="1" thickBot="1" x14ac:dyDescent="0.35">
      <c r="B78" s="206"/>
      <c r="C78" s="206"/>
      <c r="D78" s="206"/>
      <c r="E78" s="26">
        <v>5</v>
      </c>
      <c r="F78" s="27" t="s">
        <v>357</v>
      </c>
      <c r="G78" s="37"/>
      <c r="H78" s="116"/>
      <c r="I78" s="131"/>
      <c r="K78" s="219"/>
      <c r="L78" s="219"/>
      <c r="M78" s="219"/>
      <c r="N78" s="222"/>
    </row>
    <row r="79" spans="2:14" ht="44.45" customHeight="1" x14ac:dyDescent="0.3">
      <c r="B79" s="206" t="s">
        <v>435</v>
      </c>
      <c r="C79" s="206" t="s">
        <v>436</v>
      </c>
      <c r="D79" s="206" t="s">
        <v>482</v>
      </c>
      <c r="E79" s="22">
        <v>1</v>
      </c>
      <c r="F79" s="23" t="s">
        <v>68</v>
      </c>
      <c r="G79" s="37"/>
      <c r="H79" s="114"/>
      <c r="I79" s="129"/>
      <c r="K79" s="218" t="s">
        <v>682</v>
      </c>
      <c r="L79" s="220" t="s">
        <v>786</v>
      </c>
      <c r="M79" s="218" t="s">
        <v>801</v>
      </c>
      <c r="N79" s="221"/>
    </row>
    <row r="80" spans="2:14" ht="43.9" customHeight="1" x14ac:dyDescent="0.3">
      <c r="B80" s="206"/>
      <c r="C80" s="206"/>
      <c r="D80" s="206"/>
      <c r="E80" s="24">
        <v>2</v>
      </c>
      <c r="F80" s="25" t="s">
        <v>490</v>
      </c>
      <c r="G80" s="37"/>
      <c r="H80" s="115"/>
      <c r="I80" s="130"/>
      <c r="K80" s="219"/>
      <c r="L80" s="219"/>
      <c r="M80" s="219"/>
      <c r="N80" s="222"/>
    </row>
    <row r="81" spans="2:14" ht="46.15" customHeight="1" x14ac:dyDescent="0.3">
      <c r="B81" s="206"/>
      <c r="C81" s="206"/>
      <c r="D81" s="206"/>
      <c r="E81" s="24">
        <v>3</v>
      </c>
      <c r="F81" s="25" t="s">
        <v>179</v>
      </c>
      <c r="G81" s="37"/>
      <c r="H81" s="115"/>
      <c r="I81" s="130"/>
      <c r="K81" s="219"/>
      <c r="L81" s="219"/>
      <c r="M81" s="219"/>
      <c r="N81" s="222"/>
    </row>
    <row r="82" spans="2:14" ht="65.45" customHeight="1" x14ac:dyDescent="0.3">
      <c r="B82" s="206"/>
      <c r="C82" s="206"/>
      <c r="D82" s="206"/>
      <c r="E82" s="24">
        <v>4</v>
      </c>
      <c r="F82" s="25" t="s">
        <v>291</v>
      </c>
      <c r="G82" s="37"/>
      <c r="H82" s="115"/>
      <c r="I82" s="130"/>
      <c r="K82" s="219"/>
      <c r="L82" s="219"/>
      <c r="M82" s="219"/>
      <c r="N82" s="222"/>
    </row>
    <row r="83" spans="2:14" ht="75.599999999999994" customHeight="1" thickBot="1" x14ac:dyDescent="0.35">
      <c r="B83" s="206"/>
      <c r="C83" s="206"/>
      <c r="D83" s="206"/>
      <c r="E83" s="26">
        <v>5</v>
      </c>
      <c r="F83" s="27" t="s">
        <v>62</v>
      </c>
      <c r="G83" s="37"/>
      <c r="H83" s="116"/>
      <c r="I83" s="131"/>
      <c r="K83" s="219"/>
      <c r="L83" s="219"/>
      <c r="M83" s="219"/>
      <c r="N83" s="222"/>
    </row>
    <row r="84" spans="2:14" ht="64.900000000000006" customHeight="1" x14ac:dyDescent="0.3">
      <c r="B84" s="206"/>
      <c r="C84" s="206" t="s">
        <v>249</v>
      </c>
      <c r="D84" s="206" t="s">
        <v>485</v>
      </c>
      <c r="E84" s="22">
        <v>1</v>
      </c>
      <c r="F84" s="23" t="s">
        <v>111</v>
      </c>
      <c r="G84" s="37"/>
      <c r="H84" s="114"/>
      <c r="I84" s="129"/>
      <c r="K84" s="218" t="s">
        <v>683</v>
      </c>
      <c r="L84" s="220" t="s">
        <v>495</v>
      </c>
      <c r="M84" s="218" t="s">
        <v>684</v>
      </c>
      <c r="N84" s="221"/>
    </row>
    <row r="85" spans="2:14" ht="64.900000000000006" customHeight="1" x14ac:dyDescent="0.3">
      <c r="B85" s="206"/>
      <c r="C85" s="206"/>
      <c r="D85" s="206"/>
      <c r="E85" s="24">
        <v>2</v>
      </c>
      <c r="F85" s="25" t="s">
        <v>104</v>
      </c>
      <c r="G85" s="37"/>
      <c r="H85" s="115"/>
      <c r="I85" s="130"/>
      <c r="K85" s="219"/>
      <c r="L85" s="219"/>
      <c r="M85" s="219"/>
      <c r="N85" s="222"/>
    </row>
    <row r="86" spans="2:14" ht="70.900000000000006" customHeight="1" x14ac:dyDescent="0.3">
      <c r="B86" s="206"/>
      <c r="C86" s="206"/>
      <c r="D86" s="206"/>
      <c r="E86" s="24">
        <v>3</v>
      </c>
      <c r="F86" s="25" t="s">
        <v>40</v>
      </c>
      <c r="G86" s="37"/>
      <c r="H86" s="115"/>
      <c r="I86" s="130"/>
      <c r="K86" s="219"/>
      <c r="L86" s="219"/>
      <c r="M86" s="219"/>
      <c r="N86" s="222"/>
    </row>
    <row r="87" spans="2:14" ht="85.15" customHeight="1" x14ac:dyDescent="0.3">
      <c r="B87" s="206"/>
      <c r="C87" s="206"/>
      <c r="D87" s="206"/>
      <c r="E87" s="24">
        <v>4</v>
      </c>
      <c r="F87" s="25" t="s">
        <v>0</v>
      </c>
      <c r="G87" s="37"/>
      <c r="H87" s="115"/>
      <c r="I87" s="130"/>
      <c r="K87" s="219"/>
      <c r="L87" s="219"/>
      <c r="M87" s="219"/>
      <c r="N87" s="222"/>
    </row>
    <row r="88" spans="2:14" ht="79.900000000000006" customHeight="1" thickBot="1" x14ac:dyDescent="0.35">
      <c r="B88" s="206"/>
      <c r="C88" s="206"/>
      <c r="D88" s="206"/>
      <c r="E88" s="26">
        <v>5</v>
      </c>
      <c r="F88" s="27" t="s">
        <v>197</v>
      </c>
      <c r="G88" s="37"/>
      <c r="H88" s="116"/>
      <c r="I88" s="131"/>
      <c r="K88" s="219"/>
      <c r="L88" s="219"/>
      <c r="M88" s="219"/>
      <c r="N88" s="222"/>
    </row>
    <row r="89" spans="2:14" ht="35.450000000000003" customHeight="1" x14ac:dyDescent="0.3">
      <c r="B89" s="206"/>
      <c r="C89" s="206" t="s">
        <v>402</v>
      </c>
      <c r="D89" s="206" t="s">
        <v>461</v>
      </c>
      <c r="E89" s="22">
        <v>1</v>
      </c>
      <c r="F89" s="23" t="s">
        <v>234</v>
      </c>
      <c r="G89" s="37"/>
      <c r="H89" s="114"/>
      <c r="I89" s="129"/>
      <c r="K89" s="218" t="s">
        <v>685</v>
      </c>
      <c r="L89" s="220" t="s">
        <v>787</v>
      </c>
      <c r="M89" s="218" t="s">
        <v>686</v>
      </c>
      <c r="N89" s="221"/>
    </row>
    <row r="90" spans="2:14" ht="49.9" customHeight="1" x14ac:dyDescent="0.3">
      <c r="B90" s="206"/>
      <c r="C90" s="206"/>
      <c r="D90" s="206"/>
      <c r="E90" s="24">
        <v>2</v>
      </c>
      <c r="F90" s="25" t="s">
        <v>196</v>
      </c>
      <c r="G90" s="37"/>
      <c r="H90" s="115"/>
      <c r="I90" s="130"/>
      <c r="K90" s="219"/>
      <c r="L90" s="219"/>
      <c r="M90" s="219"/>
      <c r="N90" s="222"/>
    </row>
    <row r="91" spans="2:14" ht="57" customHeight="1" x14ac:dyDescent="0.3">
      <c r="B91" s="206"/>
      <c r="C91" s="206"/>
      <c r="D91" s="206"/>
      <c r="E91" s="24">
        <v>3</v>
      </c>
      <c r="F91" s="25" t="s">
        <v>140</v>
      </c>
      <c r="G91" s="37"/>
      <c r="H91" s="115"/>
      <c r="I91" s="130"/>
      <c r="K91" s="219"/>
      <c r="L91" s="219"/>
      <c r="M91" s="219"/>
      <c r="N91" s="222"/>
    </row>
    <row r="92" spans="2:14" ht="57" customHeight="1" x14ac:dyDescent="0.3">
      <c r="B92" s="206"/>
      <c r="C92" s="206"/>
      <c r="D92" s="206"/>
      <c r="E92" s="24">
        <v>4</v>
      </c>
      <c r="F92" s="25" t="s">
        <v>208</v>
      </c>
      <c r="G92" s="37"/>
      <c r="H92" s="115"/>
      <c r="I92" s="130"/>
      <c r="K92" s="219"/>
      <c r="L92" s="219"/>
      <c r="M92" s="219"/>
      <c r="N92" s="222"/>
    </row>
    <row r="93" spans="2:14" ht="51" customHeight="1" thickBot="1" x14ac:dyDescent="0.35">
      <c r="B93" s="206"/>
      <c r="C93" s="206"/>
      <c r="D93" s="206"/>
      <c r="E93" s="26">
        <v>5</v>
      </c>
      <c r="F93" s="27" t="s">
        <v>139</v>
      </c>
      <c r="G93" s="37"/>
      <c r="H93" s="116"/>
      <c r="I93" s="131"/>
      <c r="K93" s="219"/>
      <c r="L93" s="219"/>
      <c r="M93" s="219"/>
      <c r="N93" s="222"/>
    </row>
    <row r="94" spans="2:14" ht="70.900000000000006" customHeight="1" x14ac:dyDescent="0.3">
      <c r="B94" s="206"/>
      <c r="C94" s="206" t="s">
        <v>252</v>
      </c>
      <c r="D94" s="206" t="s">
        <v>394</v>
      </c>
      <c r="E94" s="20">
        <v>1</v>
      </c>
      <c r="F94" s="11" t="s">
        <v>50</v>
      </c>
      <c r="G94" s="38"/>
      <c r="H94" s="117"/>
      <c r="I94" s="135"/>
      <c r="K94" s="218" t="s">
        <v>687</v>
      </c>
      <c r="L94" s="220" t="s">
        <v>788</v>
      </c>
      <c r="M94" s="218" t="s">
        <v>688</v>
      </c>
      <c r="N94" s="221"/>
    </row>
    <row r="95" spans="2:14" ht="66.599999999999994" customHeight="1" x14ac:dyDescent="0.3">
      <c r="B95" s="206"/>
      <c r="C95" s="206"/>
      <c r="D95" s="206"/>
      <c r="E95" s="20">
        <v>2</v>
      </c>
      <c r="F95" s="11" t="s">
        <v>489</v>
      </c>
      <c r="G95" s="38"/>
      <c r="H95" s="117"/>
      <c r="I95" s="136"/>
      <c r="K95" s="219"/>
      <c r="L95" s="219"/>
      <c r="M95" s="219"/>
      <c r="N95" s="222"/>
    </row>
    <row r="96" spans="2:14" ht="63" customHeight="1" thickBot="1" x14ac:dyDescent="0.35">
      <c r="B96" s="206"/>
      <c r="C96" s="206"/>
      <c r="D96" s="206"/>
      <c r="E96" s="20">
        <v>3</v>
      </c>
      <c r="F96" s="11" t="s">
        <v>143</v>
      </c>
      <c r="G96" s="38"/>
      <c r="H96" s="117"/>
      <c r="I96" s="137"/>
      <c r="K96" s="219"/>
      <c r="L96" s="219"/>
      <c r="M96" s="219"/>
      <c r="N96" s="222"/>
    </row>
    <row r="97" spans="2:14" ht="66" customHeight="1" x14ac:dyDescent="0.3">
      <c r="B97" s="206" t="s">
        <v>462</v>
      </c>
      <c r="C97" s="206" t="s">
        <v>410</v>
      </c>
      <c r="D97" s="206" t="s">
        <v>335</v>
      </c>
      <c r="E97" s="22">
        <v>1</v>
      </c>
      <c r="F97" s="32" t="s">
        <v>72</v>
      </c>
      <c r="G97" s="38"/>
      <c r="H97" s="114"/>
      <c r="I97" s="129"/>
      <c r="K97" s="218" t="s">
        <v>689</v>
      </c>
      <c r="L97" s="220" t="s">
        <v>789</v>
      </c>
      <c r="M97" s="218" t="s">
        <v>690</v>
      </c>
      <c r="N97" s="221"/>
    </row>
    <row r="98" spans="2:14" ht="106.15" customHeight="1" x14ac:dyDescent="0.3">
      <c r="B98" s="206"/>
      <c r="C98" s="206"/>
      <c r="D98" s="206"/>
      <c r="E98" s="24">
        <v>2</v>
      </c>
      <c r="F98" s="33" t="s">
        <v>222</v>
      </c>
      <c r="G98" s="38"/>
      <c r="H98" s="115"/>
      <c r="I98" s="130"/>
      <c r="K98" s="219"/>
      <c r="L98" s="219"/>
      <c r="M98" s="219"/>
      <c r="N98" s="222"/>
    </row>
    <row r="99" spans="2:14" ht="107.45" customHeight="1" x14ac:dyDescent="0.3">
      <c r="B99" s="206"/>
      <c r="C99" s="206"/>
      <c r="D99" s="206"/>
      <c r="E99" s="24">
        <v>3</v>
      </c>
      <c r="F99" s="33" t="s">
        <v>102</v>
      </c>
      <c r="G99" s="38"/>
      <c r="H99" s="115"/>
      <c r="I99" s="130"/>
      <c r="K99" s="219"/>
      <c r="L99" s="219"/>
      <c r="M99" s="219"/>
      <c r="N99" s="222"/>
    </row>
    <row r="100" spans="2:14" ht="109.9" customHeight="1" x14ac:dyDescent="0.3">
      <c r="B100" s="206"/>
      <c r="C100" s="206"/>
      <c r="D100" s="206"/>
      <c r="E100" s="24">
        <v>4</v>
      </c>
      <c r="F100" s="33" t="s">
        <v>199</v>
      </c>
      <c r="G100" s="38"/>
      <c r="H100" s="115"/>
      <c r="I100" s="130"/>
      <c r="K100" s="219"/>
      <c r="L100" s="219"/>
      <c r="M100" s="219"/>
      <c r="N100" s="222"/>
    </row>
    <row r="101" spans="2:14" ht="93.6" customHeight="1" thickBot="1" x14ac:dyDescent="0.35">
      <c r="B101" s="206"/>
      <c r="C101" s="206"/>
      <c r="D101" s="206"/>
      <c r="E101" s="26">
        <v>5</v>
      </c>
      <c r="F101" s="34" t="s">
        <v>194</v>
      </c>
      <c r="G101" s="38"/>
      <c r="H101" s="116"/>
      <c r="I101" s="131"/>
      <c r="K101" s="219"/>
      <c r="L101" s="219"/>
      <c r="M101" s="219"/>
      <c r="N101" s="222"/>
    </row>
    <row r="102" spans="2:14" ht="33" customHeight="1" x14ac:dyDescent="0.3">
      <c r="B102" s="206"/>
      <c r="C102" s="206" t="s">
        <v>452</v>
      </c>
      <c r="D102" s="206" t="s">
        <v>416</v>
      </c>
      <c r="E102" s="22">
        <v>1</v>
      </c>
      <c r="F102" s="23" t="s">
        <v>504</v>
      </c>
      <c r="G102" s="37"/>
      <c r="H102" s="114"/>
      <c r="I102" s="129"/>
      <c r="K102" s="218" t="s">
        <v>691</v>
      </c>
      <c r="L102" s="220" t="s">
        <v>790</v>
      </c>
      <c r="M102" s="218" t="s">
        <v>692</v>
      </c>
      <c r="N102" s="221"/>
    </row>
    <row r="103" spans="2:14" ht="47.45" customHeight="1" x14ac:dyDescent="0.3">
      <c r="B103" s="206"/>
      <c r="C103" s="206"/>
      <c r="D103" s="206"/>
      <c r="E103" s="24">
        <v>2</v>
      </c>
      <c r="F103" s="25" t="s">
        <v>6</v>
      </c>
      <c r="G103" s="37"/>
      <c r="H103" s="115"/>
      <c r="I103" s="130"/>
      <c r="K103" s="219"/>
      <c r="L103" s="219"/>
      <c r="M103" s="219"/>
      <c r="N103" s="222"/>
    </row>
    <row r="104" spans="2:14" ht="54" x14ac:dyDescent="0.3">
      <c r="B104" s="206"/>
      <c r="C104" s="206"/>
      <c r="D104" s="206"/>
      <c r="E104" s="24">
        <v>3</v>
      </c>
      <c r="F104" s="25" t="s">
        <v>78</v>
      </c>
      <c r="G104" s="37"/>
      <c r="H104" s="115"/>
      <c r="I104" s="130"/>
      <c r="K104" s="219"/>
      <c r="L104" s="219"/>
      <c r="M104" s="219"/>
      <c r="N104" s="222"/>
    </row>
    <row r="105" spans="2:14" ht="49.15" customHeight="1" x14ac:dyDescent="0.3">
      <c r="B105" s="206"/>
      <c r="C105" s="206"/>
      <c r="D105" s="206"/>
      <c r="E105" s="24">
        <v>4</v>
      </c>
      <c r="F105" s="25" t="s">
        <v>79</v>
      </c>
      <c r="G105" s="37"/>
      <c r="H105" s="115"/>
      <c r="I105" s="130"/>
      <c r="K105" s="219"/>
      <c r="L105" s="219"/>
      <c r="M105" s="219"/>
      <c r="N105" s="222"/>
    </row>
    <row r="106" spans="2:14" ht="34.9" customHeight="1" thickBot="1" x14ac:dyDescent="0.35">
      <c r="B106" s="206"/>
      <c r="C106" s="206"/>
      <c r="D106" s="206"/>
      <c r="E106" s="26">
        <v>5</v>
      </c>
      <c r="F106" s="27" t="s">
        <v>89</v>
      </c>
      <c r="G106" s="37"/>
      <c r="H106" s="116"/>
      <c r="I106" s="131"/>
      <c r="K106" s="219"/>
      <c r="L106" s="219"/>
      <c r="M106" s="219"/>
      <c r="N106" s="222"/>
    </row>
    <row r="107" spans="2:14" ht="54.6" customHeight="1" x14ac:dyDescent="0.3">
      <c r="B107" s="206"/>
      <c r="C107" s="206" t="s">
        <v>265</v>
      </c>
      <c r="D107" s="206" t="s">
        <v>325</v>
      </c>
      <c r="E107" s="22">
        <v>1</v>
      </c>
      <c r="F107" s="23" t="s">
        <v>491</v>
      </c>
      <c r="G107" s="37"/>
      <c r="H107" s="114"/>
      <c r="I107" s="129"/>
      <c r="K107" s="218" t="s">
        <v>693</v>
      </c>
      <c r="L107" s="220" t="s">
        <v>791</v>
      </c>
      <c r="M107" s="218" t="s">
        <v>694</v>
      </c>
      <c r="N107" s="221"/>
    </row>
    <row r="108" spans="2:14" ht="54.6" customHeight="1" x14ac:dyDescent="0.3">
      <c r="B108" s="206"/>
      <c r="C108" s="206"/>
      <c r="D108" s="206"/>
      <c r="E108" s="24">
        <v>2</v>
      </c>
      <c r="F108" s="25" t="s">
        <v>227</v>
      </c>
      <c r="G108" s="37"/>
      <c r="H108" s="115"/>
      <c r="I108" s="130"/>
      <c r="K108" s="219"/>
      <c r="L108" s="219"/>
      <c r="M108" s="219"/>
      <c r="N108" s="222"/>
    </row>
    <row r="109" spans="2:14" ht="58.9" customHeight="1" x14ac:dyDescent="0.3">
      <c r="B109" s="206"/>
      <c r="C109" s="206"/>
      <c r="D109" s="206"/>
      <c r="E109" s="24">
        <v>3</v>
      </c>
      <c r="F109" s="25" t="s">
        <v>88</v>
      </c>
      <c r="G109" s="37"/>
      <c r="H109" s="115"/>
      <c r="I109" s="130"/>
      <c r="K109" s="219"/>
      <c r="L109" s="219"/>
      <c r="M109" s="219"/>
      <c r="N109" s="222"/>
    </row>
    <row r="110" spans="2:14" ht="65.45" customHeight="1" x14ac:dyDescent="0.3">
      <c r="B110" s="206"/>
      <c r="C110" s="206"/>
      <c r="D110" s="206"/>
      <c r="E110" s="24">
        <v>4</v>
      </c>
      <c r="F110" s="25" t="s">
        <v>109</v>
      </c>
      <c r="G110" s="37"/>
      <c r="H110" s="115"/>
      <c r="I110" s="130"/>
      <c r="K110" s="219"/>
      <c r="L110" s="219"/>
      <c r="M110" s="219"/>
      <c r="N110" s="222"/>
    </row>
    <row r="111" spans="2:14" ht="69" customHeight="1" thickBot="1" x14ac:dyDescent="0.35">
      <c r="B111" s="206"/>
      <c r="C111" s="206"/>
      <c r="D111" s="206"/>
      <c r="E111" s="26">
        <v>5</v>
      </c>
      <c r="F111" s="27" t="s">
        <v>281</v>
      </c>
      <c r="G111" s="37"/>
      <c r="H111" s="116"/>
      <c r="I111" s="131"/>
      <c r="K111" s="219"/>
      <c r="L111" s="219"/>
      <c r="M111" s="219"/>
      <c r="N111" s="222"/>
    </row>
    <row r="112" spans="2:14" ht="37.15" customHeight="1" x14ac:dyDescent="0.3">
      <c r="B112" s="206"/>
      <c r="C112" s="206" t="s">
        <v>424</v>
      </c>
      <c r="D112" s="206" t="s">
        <v>488</v>
      </c>
      <c r="E112" s="22" t="s">
        <v>20</v>
      </c>
      <c r="F112" s="23" t="s">
        <v>213</v>
      </c>
      <c r="G112" s="37"/>
      <c r="H112" s="40" t="s">
        <v>342</v>
      </c>
      <c r="I112" s="129"/>
      <c r="K112" s="218" t="s">
        <v>695</v>
      </c>
      <c r="L112" s="220" t="s">
        <v>792</v>
      </c>
      <c r="M112" s="218" t="s">
        <v>696</v>
      </c>
      <c r="N112" s="223"/>
    </row>
    <row r="113" spans="2:14" ht="33.6" customHeight="1" x14ac:dyDescent="0.3">
      <c r="B113" s="206"/>
      <c r="C113" s="206"/>
      <c r="D113" s="206"/>
      <c r="E113" s="24" t="s">
        <v>24</v>
      </c>
      <c r="F113" s="25" t="s">
        <v>216</v>
      </c>
      <c r="G113" s="37"/>
      <c r="H113" s="41" t="s">
        <v>245</v>
      </c>
      <c r="I113" s="130"/>
      <c r="K113" s="220"/>
      <c r="L113" s="220"/>
      <c r="M113" s="219"/>
      <c r="N113" s="222"/>
    </row>
    <row r="114" spans="2:14" ht="33.6" customHeight="1" x14ac:dyDescent="0.3">
      <c r="B114" s="206"/>
      <c r="C114" s="206"/>
      <c r="D114" s="206"/>
      <c r="E114" s="24" t="s">
        <v>32</v>
      </c>
      <c r="F114" s="25" t="s">
        <v>87</v>
      </c>
      <c r="G114" s="37"/>
      <c r="H114" s="41" t="s">
        <v>442</v>
      </c>
      <c r="I114" s="130"/>
      <c r="K114" s="220"/>
      <c r="L114" s="220"/>
      <c r="M114" s="219"/>
      <c r="N114" s="222"/>
    </row>
    <row r="115" spans="2:14" ht="33.6" customHeight="1" x14ac:dyDescent="0.3">
      <c r="B115" s="206"/>
      <c r="C115" s="206"/>
      <c r="D115" s="206"/>
      <c r="E115" s="24" t="s">
        <v>21</v>
      </c>
      <c r="F115" s="25" t="s">
        <v>54</v>
      </c>
      <c r="G115" s="37"/>
      <c r="H115" s="41" t="s">
        <v>459</v>
      </c>
      <c r="I115" s="130"/>
      <c r="K115" s="220"/>
      <c r="L115" s="220"/>
      <c r="M115" s="219"/>
      <c r="N115" s="222"/>
    </row>
    <row r="116" spans="2:14" ht="27.75" thickBot="1" x14ac:dyDescent="0.35">
      <c r="B116" s="206"/>
      <c r="C116" s="206"/>
      <c r="D116" s="206"/>
      <c r="E116" s="26" t="s">
        <v>26</v>
      </c>
      <c r="F116" s="27" t="s">
        <v>211</v>
      </c>
      <c r="G116" s="37"/>
      <c r="H116" s="42" t="s">
        <v>449</v>
      </c>
      <c r="I116" s="131"/>
      <c r="K116" s="220"/>
      <c r="L116" s="220"/>
      <c r="M116" s="219"/>
      <c r="N116" s="222"/>
    </row>
    <row r="117" spans="2:14" ht="27" x14ac:dyDescent="0.3">
      <c r="B117" s="206"/>
      <c r="C117" s="206"/>
      <c r="D117" s="206"/>
      <c r="E117" s="22" t="s">
        <v>20</v>
      </c>
      <c r="F117" s="23" t="s">
        <v>152</v>
      </c>
      <c r="G117" s="37"/>
      <c r="H117" s="40" t="s">
        <v>342</v>
      </c>
      <c r="I117" s="129"/>
      <c r="K117" s="220"/>
      <c r="L117" s="220"/>
      <c r="M117" s="219"/>
      <c r="N117" s="222"/>
    </row>
    <row r="118" spans="2:14" ht="33.6" customHeight="1" x14ac:dyDescent="0.3">
      <c r="B118" s="206"/>
      <c r="C118" s="206"/>
      <c r="D118" s="206"/>
      <c r="E118" s="24" t="s">
        <v>24</v>
      </c>
      <c r="F118" s="25" t="s">
        <v>224</v>
      </c>
      <c r="G118" s="37"/>
      <c r="H118" s="41" t="s">
        <v>245</v>
      </c>
      <c r="I118" s="130"/>
      <c r="K118" s="220"/>
      <c r="L118" s="220"/>
      <c r="M118" s="219"/>
      <c r="N118" s="222"/>
    </row>
    <row r="119" spans="2:14" ht="37.15" customHeight="1" x14ac:dyDescent="0.3">
      <c r="B119" s="206"/>
      <c r="C119" s="206"/>
      <c r="D119" s="206"/>
      <c r="E119" s="24" t="s">
        <v>32</v>
      </c>
      <c r="F119" s="25" t="s">
        <v>170</v>
      </c>
      <c r="G119" s="37"/>
      <c r="H119" s="41" t="s">
        <v>442</v>
      </c>
      <c r="I119" s="130"/>
      <c r="K119" s="220"/>
      <c r="L119" s="220"/>
      <c r="M119" s="219"/>
      <c r="N119" s="222"/>
    </row>
    <row r="120" spans="2:14" ht="34.9" customHeight="1" x14ac:dyDescent="0.3">
      <c r="B120" s="206"/>
      <c r="C120" s="206"/>
      <c r="D120" s="206"/>
      <c r="E120" s="24" t="s">
        <v>21</v>
      </c>
      <c r="F120" s="25" t="s">
        <v>165</v>
      </c>
      <c r="G120" s="37"/>
      <c r="H120" s="41" t="s">
        <v>459</v>
      </c>
      <c r="I120" s="130"/>
      <c r="K120" s="220"/>
      <c r="L120" s="220"/>
      <c r="M120" s="219"/>
      <c r="N120" s="222"/>
    </row>
    <row r="121" spans="2:14" ht="35.450000000000003" customHeight="1" thickBot="1" x14ac:dyDescent="0.35">
      <c r="B121" s="206"/>
      <c r="C121" s="206"/>
      <c r="D121" s="206"/>
      <c r="E121" s="26" t="s">
        <v>26</v>
      </c>
      <c r="F121" s="27" t="s">
        <v>210</v>
      </c>
      <c r="G121" s="37"/>
      <c r="H121" s="42" t="s">
        <v>449</v>
      </c>
      <c r="I121" s="131"/>
      <c r="K121" s="220"/>
      <c r="L121" s="220"/>
      <c r="M121" s="219"/>
      <c r="N121" s="222"/>
    </row>
    <row r="122" spans="2:14" ht="71.45" customHeight="1" x14ac:dyDescent="0.3">
      <c r="B122" s="206"/>
      <c r="C122" s="206" t="s">
        <v>257</v>
      </c>
      <c r="D122" s="206" t="s">
        <v>327</v>
      </c>
      <c r="E122" s="22">
        <v>1</v>
      </c>
      <c r="F122" s="23" t="s">
        <v>141</v>
      </c>
      <c r="G122" s="37"/>
      <c r="H122" s="114"/>
      <c r="I122" s="129"/>
      <c r="K122" s="218" t="s">
        <v>697</v>
      </c>
      <c r="L122" s="220" t="s">
        <v>793</v>
      </c>
      <c r="M122" s="218" t="s">
        <v>698</v>
      </c>
      <c r="N122" s="221"/>
    </row>
    <row r="123" spans="2:14" ht="71.45" customHeight="1" x14ac:dyDescent="0.3">
      <c r="B123" s="206"/>
      <c r="C123" s="206"/>
      <c r="D123" s="206"/>
      <c r="E123" s="24">
        <v>2</v>
      </c>
      <c r="F123" s="25" t="s">
        <v>128</v>
      </c>
      <c r="G123" s="37"/>
      <c r="H123" s="115"/>
      <c r="I123" s="130"/>
      <c r="K123" s="219"/>
      <c r="L123" s="219"/>
      <c r="M123" s="219"/>
      <c r="N123" s="222"/>
    </row>
    <row r="124" spans="2:14" ht="71.45" customHeight="1" x14ac:dyDescent="0.3">
      <c r="B124" s="206"/>
      <c r="C124" s="206"/>
      <c r="D124" s="206"/>
      <c r="E124" s="24">
        <v>3</v>
      </c>
      <c r="F124" s="25" t="s">
        <v>304</v>
      </c>
      <c r="G124" s="37"/>
      <c r="H124" s="115"/>
      <c r="I124" s="130"/>
      <c r="K124" s="219"/>
      <c r="L124" s="219"/>
      <c r="M124" s="219"/>
      <c r="N124" s="222"/>
    </row>
    <row r="125" spans="2:14" ht="94.9" customHeight="1" x14ac:dyDescent="0.3">
      <c r="B125" s="206"/>
      <c r="C125" s="206"/>
      <c r="D125" s="206"/>
      <c r="E125" s="24">
        <v>4</v>
      </c>
      <c r="F125" s="25" t="s">
        <v>235</v>
      </c>
      <c r="G125" s="37"/>
      <c r="H125" s="115"/>
      <c r="I125" s="130"/>
      <c r="K125" s="219"/>
      <c r="L125" s="219"/>
      <c r="M125" s="219"/>
      <c r="N125" s="222"/>
    </row>
    <row r="126" spans="2:14" ht="106.15" customHeight="1" thickBot="1" x14ac:dyDescent="0.35">
      <c r="B126" s="206"/>
      <c r="C126" s="206"/>
      <c r="D126" s="206"/>
      <c r="E126" s="26">
        <v>5</v>
      </c>
      <c r="F126" s="27" t="s">
        <v>83</v>
      </c>
      <c r="G126" s="37"/>
      <c r="H126" s="116"/>
      <c r="I126" s="131"/>
      <c r="K126" s="219"/>
      <c r="L126" s="219"/>
      <c r="M126" s="219"/>
      <c r="N126" s="222"/>
    </row>
    <row r="127" spans="2:14" ht="63" customHeight="1" x14ac:dyDescent="0.3">
      <c r="B127" s="206" t="s">
        <v>254</v>
      </c>
      <c r="C127" s="206" t="s">
        <v>406</v>
      </c>
      <c r="D127" s="206" t="s">
        <v>3</v>
      </c>
      <c r="E127" s="22">
        <v>1</v>
      </c>
      <c r="F127" s="23" t="s">
        <v>511</v>
      </c>
      <c r="G127" s="37"/>
      <c r="H127" s="114"/>
      <c r="I127" s="129"/>
      <c r="K127" s="218" t="s">
        <v>699</v>
      </c>
      <c r="L127" s="218" t="s">
        <v>640</v>
      </c>
      <c r="M127" s="218" t="s">
        <v>802</v>
      </c>
      <c r="N127" s="221"/>
    </row>
    <row r="128" spans="2:14" ht="64.900000000000006" customHeight="1" x14ac:dyDescent="0.3">
      <c r="B128" s="206"/>
      <c r="C128" s="206"/>
      <c r="D128" s="206"/>
      <c r="E128" s="24">
        <v>2</v>
      </c>
      <c r="F128" s="25" t="s">
        <v>512</v>
      </c>
      <c r="G128" s="37"/>
      <c r="H128" s="115"/>
      <c r="I128" s="130"/>
      <c r="K128" s="219"/>
      <c r="L128" s="219"/>
      <c r="M128" s="219"/>
      <c r="N128" s="222"/>
    </row>
    <row r="129" spans="2:14" ht="54.6" customHeight="1" x14ac:dyDescent="0.3">
      <c r="B129" s="206"/>
      <c r="C129" s="206"/>
      <c r="D129" s="206"/>
      <c r="E129" s="24">
        <v>3</v>
      </c>
      <c r="F129" s="25" t="s">
        <v>513</v>
      </c>
      <c r="G129" s="37"/>
      <c r="H129" s="115"/>
      <c r="I129" s="130"/>
      <c r="K129" s="219"/>
      <c r="L129" s="219"/>
      <c r="M129" s="219"/>
      <c r="N129" s="222"/>
    </row>
    <row r="130" spans="2:14" ht="64.150000000000006" customHeight="1" x14ac:dyDescent="0.3">
      <c r="B130" s="206"/>
      <c r="C130" s="206"/>
      <c r="D130" s="206"/>
      <c r="E130" s="24">
        <v>4</v>
      </c>
      <c r="F130" s="25" t="s">
        <v>514</v>
      </c>
      <c r="G130" s="37"/>
      <c r="H130" s="115"/>
      <c r="I130" s="130"/>
      <c r="K130" s="219"/>
      <c r="L130" s="219"/>
      <c r="M130" s="219"/>
      <c r="N130" s="222"/>
    </row>
    <row r="131" spans="2:14" ht="46.15" customHeight="1" thickBot="1" x14ac:dyDescent="0.35">
      <c r="B131" s="206"/>
      <c r="C131" s="206"/>
      <c r="D131" s="206"/>
      <c r="E131" s="26">
        <v>5</v>
      </c>
      <c r="F131" s="27" t="s">
        <v>515</v>
      </c>
      <c r="G131" s="37"/>
      <c r="H131" s="116"/>
      <c r="I131" s="131"/>
      <c r="K131" s="219"/>
      <c r="L131" s="219"/>
      <c r="M131" s="219"/>
      <c r="N131" s="222"/>
    </row>
    <row r="132" spans="2:14" ht="46.15" customHeight="1" x14ac:dyDescent="0.3">
      <c r="B132" s="206"/>
      <c r="C132" s="206" t="s">
        <v>413</v>
      </c>
      <c r="D132" s="206" t="s">
        <v>371</v>
      </c>
      <c r="E132" s="22">
        <v>1</v>
      </c>
      <c r="F132" s="23" t="s">
        <v>200</v>
      </c>
      <c r="G132" s="37"/>
      <c r="H132" s="114"/>
      <c r="I132" s="129"/>
      <c r="K132" s="218" t="s">
        <v>700</v>
      </c>
      <c r="L132" s="220" t="s">
        <v>77</v>
      </c>
      <c r="M132" s="218" t="s">
        <v>803</v>
      </c>
      <c r="N132" s="221"/>
    </row>
    <row r="133" spans="2:14" ht="51.6" customHeight="1" x14ac:dyDescent="0.3">
      <c r="B133" s="206"/>
      <c r="C133" s="206"/>
      <c r="D133" s="206"/>
      <c r="E133" s="24">
        <v>2</v>
      </c>
      <c r="F133" s="25" t="s">
        <v>5</v>
      </c>
      <c r="G133" s="37"/>
      <c r="H133" s="115"/>
      <c r="I133" s="130"/>
      <c r="K133" s="219"/>
      <c r="L133" s="219"/>
      <c r="M133" s="219"/>
      <c r="N133" s="222"/>
    </row>
    <row r="134" spans="2:14" ht="51.6" customHeight="1" x14ac:dyDescent="0.3">
      <c r="B134" s="206"/>
      <c r="C134" s="206"/>
      <c r="D134" s="206"/>
      <c r="E134" s="24">
        <v>3</v>
      </c>
      <c r="F134" s="25" t="s">
        <v>60</v>
      </c>
      <c r="G134" s="37"/>
      <c r="H134" s="115"/>
      <c r="I134" s="130"/>
      <c r="K134" s="219"/>
      <c r="L134" s="219"/>
      <c r="M134" s="219"/>
      <c r="N134" s="222"/>
    </row>
    <row r="135" spans="2:14" ht="50.45" customHeight="1" x14ac:dyDescent="0.3">
      <c r="B135" s="206"/>
      <c r="C135" s="206"/>
      <c r="D135" s="206"/>
      <c r="E135" s="24">
        <v>4</v>
      </c>
      <c r="F135" s="25" t="s">
        <v>61</v>
      </c>
      <c r="G135" s="37"/>
      <c r="H135" s="115"/>
      <c r="I135" s="130"/>
      <c r="K135" s="219"/>
      <c r="L135" s="219"/>
      <c r="M135" s="219"/>
      <c r="N135" s="222"/>
    </row>
    <row r="136" spans="2:14" ht="48.6" customHeight="1" thickBot="1" x14ac:dyDescent="0.35">
      <c r="B136" s="206"/>
      <c r="C136" s="206"/>
      <c r="D136" s="206"/>
      <c r="E136" s="26">
        <v>5</v>
      </c>
      <c r="F136" s="27" t="s">
        <v>8</v>
      </c>
      <c r="G136" s="37"/>
      <c r="H136" s="116"/>
      <c r="I136" s="131"/>
      <c r="K136" s="219"/>
      <c r="L136" s="219"/>
      <c r="M136" s="219"/>
      <c r="N136" s="222"/>
    </row>
    <row r="137" spans="2:14" ht="74.45" customHeight="1" x14ac:dyDescent="0.3">
      <c r="B137" s="206" t="s">
        <v>552</v>
      </c>
      <c r="C137" s="206" t="s">
        <v>261</v>
      </c>
      <c r="D137" s="206" t="s">
        <v>338</v>
      </c>
      <c r="E137" s="22" t="s">
        <v>20</v>
      </c>
      <c r="F137" s="23" t="s">
        <v>301</v>
      </c>
      <c r="G137" s="37"/>
      <c r="H137" s="40" t="s">
        <v>342</v>
      </c>
      <c r="I137" s="129"/>
      <c r="K137" s="218" t="s">
        <v>701</v>
      </c>
      <c r="L137" s="220" t="s">
        <v>794</v>
      </c>
      <c r="M137" s="218" t="s">
        <v>702</v>
      </c>
      <c r="N137" s="221"/>
    </row>
    <row r="138" spans="2:14" ht="74.45" customHeight="1" x14ac:dyDescent="0.3">
      <c r="B138" s="206"/>
      <c r="C138" s="206"/>
      <c r="D138" s="206"/>
      <c r="E138" s="24" t="s">
        <v>24</v>
      </c>
      <c r="F138" s="25" t="s">
        <v>312</v>
      </c>
      <c r="G138" s="37"/>
      <c r="H138" s="41" t="s">
        <v>245</v>
      </c>
      <c r="I138" s="130"/>
      <c r="K138" s="219"/>
      <c r="L138" s="219"/>
      <c r="M138" s="219"/>
      <c r="N138" s="222"/>
    </row>
    <row r="139" spans="2:14" ht="74.45" customHeight="1" x14ac:dyDescent="0.3">
      <c r="B139" s="206"/>
      <c r="C139" s="206"/>
      <c r="D139" s="206"/>
      <c r="E139" s="24" t="s">
        <v>32</v>
      </c>
      <c r="F139" s="25" t="s">
        <v>189</v>
      </c>
      <c r="G139" s="37"/>
      <c r="H139" s="41" t="s">
        <v>442</v>
      </c>
      <c r="I139" s="130"/>
      <c r="K139" s="219"/>
      <c r="L139" s="219"/>
      <c r="M139" s="219"/>
      <c r="N139" s="222"/>
    </row>
    <row r="140" spans="2:14" ht="74.45" customHeight="1" x14ac:dyDescent="0.3">
      <c r="B140" s="206"/>
      <c r="C140" s="206"/>
      <c r="D140" s="206"/>
      <c r="E140" s="24" t="s">
        <v>21</v>
      </c>
      <c r="F140" s="25" t="s">
        <v>184</v>
      </c>
      <c r="G140" s="37"/>
      <c r="H140" s="41" t="s">
        <v>459</v>
      </c>
      <c r="I140" s="130"/>
      <c r="K140" s="219"/>
      <c r="L140" s="219"/>
      <c r="M140" s="219"/>
      <c r="N140" s="222"/>
    </row>
    <row r="141" spans="2:14" ht="74.45" customHeight="1" thickBot="1" x14ac:dyDescent="0.35">
      <c r="B141" s="206"/>
      <c r="C141" s="206"/>
      <c r="D141" s="206"/>
      <c r="E141" s="26" t="s">
        <v>26</v>
      </c>
      <c r="F141" s="27" t="s">
        <v>84</v>
      </c>
      <c r="G141" s="37"/>
      <c r="H141" s="42" t="s">
        <v>449</v>
      </c>
      <c r="I141" s="131"/>
      <c r="K141" s="219"/>
      <c r="L141" s="219"/>
      <c r="M141" s="219"/>
      <c r="N141" s="222"/>
    </row>
    <row r="142" spans="2:14" ht="53.45" customHeight="1" x14ac:dyDescent="0.3">
      <c r="B142" s="206"/>
      <c r="C142" s="206" t="s">
        <v>390</v>
      </c>
      <c r="D142" s="206" t="s">
        <v>484</v>
      </c>
      <c r="E142" s="22">
        <v>1</v>
      </c>
      <c r="F142" s="23" t="s">
        <v>74</v>
      </c>
      <c r="G142" s="37"/>
      <c r="H142" s="114"/>
      <c r="I142" s="129"/>
      <c r="K142" s="218" t="s">
        <v>804</v>
      </c>
      <c r="L142" s="220" t="s">
        <v>290</v>
      </c>
      <c r="M142" s="218" t="s">
        <v>805</v>
      </c>
      <c r="N142" s="221"/>
    </row>
    <row r="143" spans="2:14" ht="53.45" customHeight="1" x14ac:dyDescent="0.3">
      <c r="B143" s="206"/>
      <c r="C143" s="206"/>
      <c r="D143" s="206"/>
      <c r="E143" s="24">
        <v>2</v>
      </c>
      <c r="F143" s="25" t="s">
        <v>306</v>
      </c>
      <c r="G143" s="37"/>
      <c r="H143" s="115"/>
      <c r="I143" s="130"/>
      <c r="K143" s="219"/>
      <c r="L143" s="219"/>
      <c r="M143" s="219"/>
      <c r="N143" s="222"/>
    </row>
    <row r="144" spans="2:14" ht="53.45" customHeight="1" x14ac:dyDescent="0.3">
      <c r="B144" s="206"/>
      <c r="C144" s="206"/>
      <c r="D144" s="206"/>
      <c r="E144" s="24">
        <v>3</v>
      </c>
      <c r="F144" s="25" t="s">
        <v>161</v>
      </c>
      <c r="G144" s="37"/>
      <c r="H144" s="115"/>
      <c r="I144" s="130"/>
      <c r="K144" s="219"/>
      <c r="L144" s="219"/>
      <c r="M144" s="219"/>
      <c r="N144" s="222"/>
    </row>
    <row r="145" spans="2:14" ht="63" customHeight="1" x14ac:dyDescent="0.3">
      <c r="B145" s="206"/>
      <c r="C145" s="206"/>
      <c r="D145" s="206"/>
      <c r="E145" s="24">
        <v>4</v>
      </c>
      <c r="F145" s="25" t="s">
        <v>153</v>
      </c>
      <c r="G145" s="37"/>
      <c r="H145" s="115"/>
      <c r="I145" s="130"/>
      <c r="K145" s="219"/>
      <c r="L145" s="219"/>
      <c r="M145" s="219"/>
      <c r="N145" s="222"/>
    </row>
    <row r="146" spans="2:14" ht="64.150000000000006" customHeight="1" thickBot="1" x14ac:dyDescent="0.35">
      <c r="B146" s="206"/>
      <c r="C146" s="206"/>
      <c r="D146" s="206"/>
      <c r="E146" s="26">
        <v>5</v>
      </c>
      <c r="F146" s="27" t="s">
        <v>188</v>
      </c>
      <c r="G146" s="37"/>
      <c r="H146" s="116"/>
      <c r="I146" s="131"/>
      <c r="K146" s="219"/>
      <c r="L146" s="219"/>
      <c r="M146" s="219"/>
      <c r="N146" s="222"/>
    </row>
    <row r="147" spans="2:14" ht="83.45" customHeight="1" x14ac:dyDescent="0.3">
      <c r="B147" s="206" t="s">
        <v>553</v>
      </c>
      <c r="C147" s="206" t="s">
        <v>398</v>
      </c>
      <c r="D147" s="206" t="s">
        <v>320</v>
      </c>
      <c r="E147" s="22" t="s">
        <v>20</v>
      </c>
      <c r="F147" s="23" t="s">
        <v>293</v>
      </c>
      <c r="G147" s="37"/>
      <c r="H147" s="40" t="s">
        <v>342</v>
      </c>
      <c r="I147" s="129"/>
      <c r="K147" s="218" t="s">
        <v>703</v>
      </c>
      <c r="L147" s="220" t="s">
        <v>795</v>
      </c>
      <c r="M147" s="218" t="s">
        <v>704</v>
      </c>
      <c r="N147" s="221"/>
    </row>
    <row r="148" spans="2:14" ht="73.900000000000006" customHeight="1" x14ac:dyDescent="0.3">
      <c r="B148" s="206"/>
      <c r="C148" s="206"/>
      <c r="D148" s="206"/>
      <c r="E148" s="24" t="s">
        <v>24</v>
      </c>
      <c r="F148" s="25" t="s">
        <v>233</v>
      </c>
      <c r="G148" s="37"/>
      <c r="H148" s="41" t="s">
        <v>245</v>
      </c>
      <c r="I148" s="130"/>
      <c r="K148" s="219"/>
      <c r="L148" s="219"/>
      <c r="M148" s="219"/>
      <c r="N148" s="222"/>
    </row>
    <row r="149" spans="2:14" ht="83.45" customHeight="1" x14ac:dyDescent="0.3">
      <c r="B149" s="206"/>
      <c r="C149" s="206"/>
      <c r="D149" s="206"/>
      <c r="E149" s="24" t="s">
        <v>32</v>
      </c>
      <c r="F149" s="25" t="s">
        <v>160</v>
      </c>
      <c r="G149" s="37"/>
      <c r="H149" s="41" t="s">
        <v>442</v>
      </c>
      <c r="I149" s="130"/>
      <c r="K149" s="219"/>
      <c r="L149" s="219"/>
      <c r="M149" s="219"/>
      <c r="N149" s="222"/>
    </row>
    <row r="150" spans="2:14" ht="83.45" customHeight="1" x14ac:dyDescent="0.3">
      <c r="B150" s="206"/>
      <c r="C150" s="206"/>
      <c r="D150" s="206"/>
      <c r="E150" s="24" t="s">
        <v>21</v>
      </c>
      <c r="F150" s="25" t="s">
        <v>375</v>
      </c>
      <c r="G150" s="37"/>
      <c r="H150" s="41" t="s">
        <v>459</v>
      </c>
      <c r="I150" s="130"/>
      <c r="K150" s="219"/>
      <c r="L150" s="219"/>
      <c r="M150" s="219"/>
      <c r="N150" s="222"/>
    </row>
    <row r="151" spans="2:14" ht="83.45" customHeight="1" thickBot="1" x14ac:dyDescent="0.35">
      <c r="B151" s="206"/>
      <c r="C151" s="206"/>
      <c r="D151" s="206"/>
      <c r="E151" s="26" t="s">
        <v>26</v>
      </c>
      <c r="F151" s="27" t="s">
        <v>311</v>
      </c>
      <c r="G151" s="37"/>
      <c r="H151" s="42" t="s">
        <v>449</v>
      </c>
      <c r="I151" s="131"/>
      <c r="K151" s="219"/>
      <c r="L151" s="219"/>
      <c r="M151" s="219"/>
      <c r="N151" s="222"/>
    </row>
    <row r="152" spans="2:14" ht="55.15" customHeight="1" x14ac:dyDescent="0.3">
      <c r="B152" s="206"/>
      <c r="C152" s="206" t="s">
        <v>246</v>
      </c>
      <c r="D152" s="206" t="s">
        <v>366</v>
      </c>
      <c r="E152" s="22" t="s">
        <v>14</v>
      </c>
      <c r="F152" s="32" t="s">
        <v>192</v>
      </c>
      <c r="G152" s="38"/>
      <c r="H152" s="114"/>
      <c r="I152" s="129"/>
      <c r="K152" s="218" t="s">
        <v>705</v>
      </c>
      <c r="L152" s="220" t="s">
        <v>796</v>
      </c>
      <c r="M152" s="218" t="s">
        <v>706</v>
      </c>
      <c r="N152" s="221"/>
    </row>
    <row r="153" spans="2:14" ht="53.45" customHeight="1" x14ac:dyDescent="0.3">
      <c r="B153" s="206"/>
      <c r="C153" s="206"/>
      <c r="D153" s="206"/>
      <c r="E153" s="24" t="s">
        <v>31</v>
      </c>
      <c r="F153" s="33" t="s">
        <v>52</v>
      </c>
      <c r="G153" s="38"/>
      <c r="H153" s="115"/>
      <c r="I153" s="130"/>
      <c r="K153" s="219"/>
      <c r="L153" s="219"/>
      <c r="M153" s="219"/>
      <c r="N153" s="222"/>
    </row>
    <row r="154" spans="2:14" ht="57" customHeight="1" x14ac:dyDescent="0.3">
      <c r="B154" s="206"/>
      <c r="C154" s="206"/>
      <c r="D154" s="206"/>
      <c r="E154" s="24" t="s">
        <v>37</v>
      </c>
      <c r="F154" s="33" t="s">
        <v>362</v>
      </c>
      <c r="G154" s="38"/>
      <c r="H154" s="115"/>
      <c r="I154" s="130"/>
      <c r="K154" s="219"/>
      <c r="L154" s="219"/>
      <c r="M154" s="219"/>
      <c r="N154" s="222"/>
    </row>
    <row r="155" spans="2:14" ht="51" customHeight="1" thickBot="1" x14ac:dyDescent="0.35">
      <c r="B155" s="206"/>
      <c r="C155" s="206"/>
      <c r="D155" s="206"/>
      <c r="E155" s="26" t="s">
        <v>38</v>
      </c>
      <c r="F155" s="34" t="s">
        <v>232</v>
      </c>
      <c r="G155" s="38"/>
      <c r="H155" s="116"/>
      <c r="I155" s="131"/>
      <c r="K155" s="219"/>
      <c r="L155" s="219"/>
      <c r="M155" s="219"/>
      <c r="N155" s="222"/>
    </row>
    <row r="156" spans="2:14" ht="36" customHeight="1" x14ac:dyDescent="0.3">
      <c r="B156" s="206" t="s">
        <v>391</v>
      </c>
      <c r="C156" s="206" t="s">
        <v>260</v>
      </c>
      <c r="D156" s="208" t="s">
        <v>127</v>
      </c>
      <c r="E156" s="22">
        <v>1</v>
      </c>
      <c r="F156" s="32" t="s">
        <v>144</v>
      </c>
      <c r="G156" s="38"/>
      <c r="H156" s="114"/>
      <c r="I156" s="129"/>
      <c r="K156" s="218" t="s">
        <v>707</v>
      </c>
      <c r="L156" s="220" t="s">
        <v>797</v>
      </c>
      <c r="M156" s="218" t="s">
        <v>708</v>
      </c>
      <c r="N156" s="221"/>
    </row>
    <row r="157" spans="2:14" ht="36" customHeight="1" thickBot="1" x14ac:dyDescent="0.35">
      <c r="B157" s="206"/>
      <c r="C157" s="206"/>
      <c r="D157" s="210"/>
      <c r="E157" s="26">
        <v>2</v>
      </c>
      <c r="F157" s="34" t="s">
        <v>142</v>
      </c>
      <c r="G157" s="38"/>
      <c r="H157" s="116"/>
      <c r="I157" s="131"/>
      <c r="K157" s="219"/>
      <c r="L157" s="219"/>
      <c r="M157" s="219"/>
      <c r="N157" s="222"/>
    </row>
    <row r="158" spans="2:14" ht="36" customHeight="1" x14ac:dyDescent="0.3">
      <c r="B158" s="206"/>
      <c r="C158" s="206"/>
      <c r="D158" s="208" t="s">
        <v>119</v>
      </c>
      <c r="E158" s="22">
        <v>1</v>
      </c>
      <c r="F158" s="32" t="s">
        <v>288</v>
      </c>
      <c r="G158" s="38"/>
      <c r="H158" s="114"/>
      <c r="I158" s="129"/>
      <c r="K158" s="219"/>
      <c r="L158" s="219"/>
      <c r="M158" s="219"/>
      <c r="N158" s="222"/>
    </row>
    <row r="159" spans="2:14" ht="36" customHeight="1" x14ac:dyDescent="0.3">
      <c r="B159" s="206"/>
      <c r="C159" s="206"/>
      <c r="D159" s="209"/>
      <c r="E159" s="24">
        <v>2</v>
      </c>
      <c r="F159" s="33" t="s">
        <v>100</v>
      </c>
      <c r="G159" s="38"/>
      <c r="H159" s="115"/>
      <c r="I159" s="130"/>
      <c r="K159" s="219"/>
      <c r="L159" s="219"/>
      <c r="M159" s="219"/>
      <c r="N159" s="222"/>
    </row>
    <row r="160" spans="2:14" ht="36" customHeight="1" thickBot="1" x14ac:dyDescent="0.35">
      <c r="B160" s="206"/>
      <c r="C160" s="206"/>
      <c r="D160" s="210"/>
      <c r="E160" s="26">
        <v>3</v>
      </c>
      <c r="F160" s="34" t="s">
        <v>270</v>
      </c>
      <c r="G160" s="38"/>
      <c r="H160" s="116"/>
      <c r="I160" s="131"/>
      <c r="K160" s="219"/>
      <c r="L160" s="219"/>
      <c r="M160" s="219"/>
      <c r="N160" s="222"/>
    </row>
    <row r="161" spans="2:14" ht="31.15" customHeight="1" x14ac:dyDescent="0.3">
      <c r="B161" s="206"/>
      <c r="C161" s="206"/>
      <c r="D161" s="206" t="s">
        <v>126</v>
      </c>
      <c r="E161" s="22">
        <v>1</v>
      </c>
      <c r="F161" s="32" t="s">
        <v>67</v>
      </c>
      <c r="G161" s="38"/>
      <c r="H161" s="114"/>
      <c r="I161" s="129"/>
      <c r="K161" s="219"/>
      <c r="L161" s="219"/>
      <c r="M161" s="219"/>
      <c r="N161" s="222"/>
    </row>
    <row r="162" spans="2:14" ht="31.15" customHeight="1" x14ac:dyDescent="0.3">
      <c r="B162" s="206"/>
      <c r="C162" s="206"/>
      <c r="D162" s="206"/>
      <c r="E162" s="24">
        <v>2</v>
      </c>
      <c r="F162" s="33" t="s">
        <v>174</v>
      </c>
      <c r="G162" s="38"/>
      <c r="H162" s="115"/>
      <c r="I162" s="130"/>
      <c r="K162" s="219"/>
      <c r="L162" s="219"/>
      <c r="M162" s="219"/>
      <c r="N162" s="222"/>
    </row>
    <row r="163" spans="2:14" ht="31.15" customHeight="1" thickBot="1" x14ac:dyDescent="0.35">
      <c r="B163" s="206"/>
      <c r="C163" s="206"/>
      <c r="D163" s="206"/>
      <c r="E163" s="26">
        <v>3</v>
      </c>
      <c r="F163" s="34" t="s">
        <v>278</v>
      </c>
      <c r="G163" s="38"/>
      <c r="H163" s="116"/>
      <c r="I163" s="131"/>
      <c r="K163" s="219"/>
      <c r="L163" s="219"/>
      <c r="M163" s="219"/>
      <c r="N163" s="222"/>
    </row>
    <row r="164" spans="2:14" ht="49.9" customHeight="1" x14ac:dyDescent="0.3">
      <c r="B164" s="206"/>
      <c r="C164" s="206" t="s">
        <v>264</v>
      </c>
      <c r="D164" s="206" t="s">
        <v>319</v>
      </c>
      <c r="E164" s="22" t="s">
        <v>20</v>
      </c>
      <c r="F164" s="23" t="s">
        <v>358</v>
      </c>
      <c r="G164" s="37"/>
      <c r="H164" s="40" t="s">
        <v>342</v>
      </c>
      <c r="I164" s="129"/>
      <c r="K164" s="218" t="s">
        <v>709</v>
      </c>
      <c r="L164" s="220" t="s">
        <v>202</v>
      </c>
      <c r="M164" s="218" t="s">
        <v>710</v>
      </c>
      <c r="N164" s="221"/>
    </row>
    <row r="165" spans="2:14" ht="36" customHeight="1" x14ac:dyDescent="0.3">
      <c r="B165" s="206"/>
      <c r="C165" s="206"/>
      <c r="D165" s="206"/>
      <c r="E165" s="24" t="s">
        <v>24</v>
      </c>
      <c r="F165" s="25" t="s">
        <v>305</v>
      </c>
      <c r="G165" s="37"/>
      <c r="H165" s="41" t="s">
        <v>245</v>
      </c>
      <c r="I165" s="130"/>
      <c r="K165" s="219"/>
      <c r="L165" s="219"/>
      <c r="M165" s="219"/>
      <c r="N165" s="222"/>
    </row>
    <row r="166" spans="2:14" ht="36" customHeight="1" x14ac:dyDescent="0.3">
      <c r="B166" s="206"/>
      <c r="C166" s="206"/>
      <c r="D166" s="206"/>
      <c r="E166" s="24" t="s">
        <v>32</v>
      </c>
      <c r="F166" s="25" t="s">
        <v>318</v>
      </c>
      <c r="G166" s="37"/>
      <c r="H166" s="41" t="s">
        <v>442</v>
      </c>
      <c r="I166" s="130"/>
      <c r="K166" s="219"/>
      <c r="L166" s="219"/>
      <c r="M166" s="219"/>
      <c r="N166" s="222"/>
    </row>
    <row r="167" spans="2:14" ht="36" customHeight="1" x14ac:dyDescent="0.3">
      <c r="B167" s="206"/>
      <c r="C167" s="206"/>
      <c r="D167" s="206"/>
      <c r="E167" s="24" t="s">
        <v>21</v>
      </c>
      <c r="F167" s="25" t="s">
        <v>223</v>
      </c>
      <c r="G167" s="37"/>
      <c r="H167" s="41" t="s">
        <v>459</v>
      </c>
      <c r="I167" s="130"/>
      <c r="K167" s="219"/>
      <c r="L167" s="219"/>
      <c r="M167" s="219"/>
      <c r="N167" s="222"/>
    </row>
    <row r="168" spans="2:14" ht="36" customHeight="1" thickBot="1" x14ac:dyDescent="0.35">
      <c r="B168" s="206"/>
      <c r="C168" s="206"/>
      <c r="D168" s="206"/>
      <c r="E168" s="26" t="s">
        <v>26</v>
      </c>
      <c r="F168" s="27" t="s">
        <v>57</v>
      </c>
      <c r="G168" s="37"/>
      <c r="H168" s="42" t="s">
        <v>449</v>
      </c>
      <c r="I168" s="131"/>
      <c r="K168" s="219"/>
      <c r="L168" s="219"/>
      <c r="M168" s="219"/>
      <c r="N168" s="222"/>
    </row>
    <row r="169" spans="2:14" ht="36" customHeight="1" x14ac:dyDescent="0.3"/>
  </sheetData>
  <sheetProtection algorithmName="SHA-512" hashValue="lxYvMe9nGxUoTLpq/UB3B4cTbAyrD1vq/woouO3WqZeYKdKCHnxfmG+sxsTV4qwcBHUxLJuBylSIP4JUpu7TWg==" saltValue="7qM7K1FJHZLw6fwQXOW6bg==" spinCount="100000" sheet="1" objects="1" scenarios="1"/>
  <mergeCells count="204">
    <mergeCell ref="B4:B18"/>
    <mergeCell ref="C4:C8"/>
    <mergeCell ref="D4:D8"/>
    <mergeCell ref="K4:K8"/>
    <mergeCell ref="L4:L8"/>
    <mergeCell ref="M4:M8"/>
    <mergeCell ref="N4:N8"/>
    <mergeCell ref="C9:C13"/>
    <mergeCell ref="D9:D13"/>
    <mergeCell ref="K9:K13"/>
    <mergeCell ref="L9:L13"/>
    <mergeCell ref="M9:M13"/>
    <mergeCell ref="N9:N13"/>
    <mergeCell ref="C14:C18"/>
    <mergeCell ref="D14:D18"/>
    <mergeCell ref="K14:K18"/>
    <mergeCell ref="L14:L18"/>
    <mergeCell ref="M14:M18"/>
    <mergeCell ref="N14:N18"/>
    <mergeCell ref="B19:B48"/>
    <mergeCell ref="C19:C23"/>
    <mergeCell ref="D19:D23"/>
    <mergeCell ref="K19:K23"/>
    <mergeCell ref="L19:L23"/>
    <mergeCell ref="M19:M23"/>
    <mergeCell ref="N19:N23"/>
    <mergeCell ref="C24:C28"/>
    <mergeCell ref="D24:D28"/>
    <mergeCell ref="K24:K28"/>
    <mergeCell ref="L24:L28"/>
    <mergeCell ref="M24:M28"/>
    <mergeCell ref="N24:N28"/>
    <mergeCell ref="C29:C33"/>
    <mergeCell ref="D29:D33"/>
    <mergeCell ref="K29:K33"/>
    <mergeCell ref="L29:L33"/>
    <mergeCell ref="M29:M33"/>
    <mergeCell ref="N29:N33"/>
    <mergeCell ref="C34:C38"/>
    <mergeCell ref="D34:D38"/>
    <mergeCell ref="K34:K38"/>
    <mergeCell ref="L34:L38"/>
    <mergeCell ref="M34:M38"/>
    <mergeCell ref="N34:N38"/>
    <mergeCell ref="C39:C43"/>
    <mergeCell ref="D39:D43"/>
    <mergeCell ref="K39:K43"/>
    <mergeCell ref="L39:L43"/>
    <mergeCell ref="M39:M43"/>
    <mergeCell ref="N39:N43"/>
    <mergeCell ref="C44:C48"/>
    <mergeCell ref="D44:D48"/>
    <mergeCell ref="K44:K48"/>
    <mergeCell ref="L44:L48"/>
    <mergeCell ref="M44:M48"/>
    <mergeCell ref="N44:N48"/>
    <mergeCell ref="B49:B63"/>
    <mergeCell ref="C49:C53"/>
    <mergeCell ref="D49:D53"/>
    <mergeCell ref="K49:K53"/>
    <mergeCell ref="L49:L53"/>
    <mergeCell ref="M49:M53"/>
    <mergeCell ref="N49:N53"/>
    <mergeCell ref="C54:C58"/>
    <mergeCell ref="D54:D58"/>
    <mergeCell ref="K54:K58"/>
    <mergeCell ref="L54:L58"/>
    <mergeCell ref="M54:M58"/>
    <mergeCell ref="N54:N58"/>
    <mergeCell ref="C59:C63"/>
    <mergeCell ref="D59:D63"/>
    <mergeCell ref="K59:K63"/>
    <mergeCell ref="L59:L63"/>
    <mergeCell ref="M59:M63"/>
    <mergeCell ref="N59:N63"/>
    <mergeCell ref="B64:B78"/>
    <mergeCell ref="C64:C68"/>
    <mergeCell ref="D64:D68"/>
    <mergeCell ref="K64:K68"/>
    <mergeCell ref="L64:L68"/>
    <mergeCell ref="M64:M68"/>
    <mergeCell ref="N64:N68"/>
    <mergeCell ref="C69:C73"/>
    <mergeCell ref="D69:D73"/>
    <mergeCell ref="K69:K73"/>
    <mergeCell ref="L69:L73"/>
    <mergeCell ref="M69:M73"/>
    <mergeCell ref="N69:N73"/>
    <mergeCell ref="C74:C78"/>
    <mergeCell ref="D74:D78"/>
    <mergeCell ref="K74:K78"/>
    <mergeCell ref="L74:L78"/>
    <mergeCell ref="M74:M78"/>
    <mergeCell ref="N74:N78"/>
    <mergeCell ref="B79:B96"/>
    <mergeCell ref="C79:C83"/>
    <mergeCell ref="D79:D83"/>
    <mergeCell ref="K79:K83"/>
    <mergeCell ref="L79:L83"/>
    <mergeCell ref="M79:M83"/>
    <mergeCell ref="N79:N83"/>
    <mergeCell ref="C84:C88"/>
    <mergeCell ref="D84:D88"/>
    <mergeCell ref="K84:K88"/>
    <mergeCell ref="L84:L88"/>
    <mergeCell ref="M84:M88"/>
    <mergeCell ref="N84:N88"/>
    <mergeCell ref="C89:C93"/>
    <mergeCell ref="D89:D93"/>
    <mergeCell ref="K89:K93"/>
    <mergeCell ref="L89:L93"/>
    <mergeCell ref="M89:M93"/>
    <mergeCell ref="N89:N93"/>
    <mergeCell ref="C94:C96"/>
    <mergeCell ref="D94:D96"/>
    <mergeCell ref="K94:K96"/>
    <mergeCell ref="L94:L96"/>
    <mergeCell ref="M94:M96"/>
    <mergeCell ref="N94:N96"/>
    <mergeCell ref="B97:B126"/>
    <mergeCell ref="C97:C101"/>
    <mergeCell ref="D97:D101"/>
    <mergeCell ref="K97:K101"/>
    <mergeCell ref="L97:L101"/>
    <mergeCell ref="M97:M101"/>
    <mergeCell ref="N97:N101"/>
    <mergeCell ref="C102:C106"/>
    <mergeCell ref="D102:D106"/>
    <mergeCell ref="K102:K106"/>
    <mergeCell ref="L102:L106"/>
    <mergeCell ref="M102:M106"/>
    <mergeCell ref="N102:N106"/>
    <mergeCell ref="C107:C111"/>
    <mergeCell ref="D107:D111"/>
    <mergeCell ref="K107:K111"/>
    <mergeCell ref="L107:L111"/>
    <mergeCell ref="M107:M111"/>
    <mergeCell ref="N107:N111"/>
    <mergeCell ref="C112:C121"/>
    <mergeCell ref="D112:D121"/>
    <mergeCell ref="K112:K121"/>
    <mergeCell ref="L112:L121"/>
    <mergeCell ref="M112:M121"/>
    <mergeCell ref="N112:N121"/>
    <mergeCell ref="C122:C126"/>
    <mergeCell ref="D122:D126"/>
    <mergeCell ref="K122:K126"/>
    <mergeCell ref="L122:L126"/>
    <mergeCell ref="M122:M126"/>
    <mergeCell ref="N122:N126"/>
    <mergeCell ref="B127:B136"/>
    <mergeCell ref="C127:C131"/>
    <mergeCell ref="D127:D131"/>
    <mergeCell ref="K127:K131"/>
    <mergeCell ref="L127:L131"/>
    <mergeCell ref="M127:M131"/>
    <mergeCell ref="N127:N131"/>
    <mergeCell ref="C132:C136"/>
    <mergeCell ref="D132:D136"/>
    <mergeCell ref="K132:K136"/>
    <mergeCell ref="L132:L136"/>
    <mergeCell ref="M132:M136"/>
    <mergeCell ref="N132:N136"/>
    <mergeCell ref="B137:B146"/>
    <mergeCell ref="C137:C141"/>
    <mergeCell ref="D137:D141"/>
    <mergeCell ref="K137:K141"/>
    <mergeCell ref="L137:L141"/>
    <mergeCell ref="M137:M141"/>
    <mergeCell ref="N137:N141"/>
    <mergeCell ref="C142:C146"/>
    <mergeCell ref="D142:D146"/>
    <mergeCell ref="K142:K146"/>
    <mergeCell ref="L142:L146"/>
    <mergeCell ref="M142:M146"/>
    <mergeCell ref="N142:N146"/>
    <mergeCell ref="B147:B155"/>
    <mergeCell ref="C147:C151"/>
    <mergeCell ref="D147:D151"/>
    <mergeCell ref="K147:K151"/>
    <mergeCell ref="L147:L151"/>
    <mergeCell ref="M147:M151"/>
    <mergeCell ref="N147:N151"/>
    <mergeCell ref="C152:C155"/>
    <mergeCell ref="D152:D155"/>
    <mergeCell ref="K152:K155"/>
    <mergeCell ref="L152:L155"/>
    <mergeCell ref="M152:M155"/>
    <mergeCell ref="N152:N155"/>
    <mergeCell ref="B156:B168"/>
    <mergeCell ref="C156:C163"/>
    <mergeCell ref="D156:D157"/>
    <mergeCell ref="K156:K163"/>
    <mergeCell ref="L156:L163"/>
    <mergeCell ref="M156:M163"/>
    <mergeCell ref="N156:N163"/>
    <mergeCell ref="D158:D160"/>
    <mergeCell ref="D161:D163"/>
    <mergeCell ref="C164:C168"/>
    <mergeCell ref="D164:D168"/>
    <mergeCell ref="K164:K168"/>
    <mergeCell ref="L164:L168"/>
    <mergeCell ref="M164:M168"/>
    <mergeCell ref="N164:N168"/>
  </mergeCells>
  <phoneticPr fontId="6" type="noConversion"/>
  <pageMargins left="0.74805557727813721" right="0.74805557727813721" top="0.98430556058883667" bottom="0.98430556058883667" header="0.51138889789581299" footer="0.51138889789581299"/>
  <pageSetup paperSize="9" fitToWidth="0" fitToHeight="0"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tabColor theme="9"/>
  </sheetPr>
  <dimension ref="B1:N33"/>
  <sheetViews>
    <sheetView zoomScale="65" zoomScaleNormal="65" zoomScaleSheetLayoutView="75" workbookViewId="0">
      <pane xSplit="10" ySplit="3" topLeftCell="K15" activePane="bottomRight" state="frozen"/>
      <selection activeCell="L4" sqref="L4:L8"/>
      <selection pane="topRight" activeCell="L4" sqref="L4:L8"/>
      <selection pane="bottomLeft" activeCell="L4" sqref="L4:L8"/>
      <selection pane="bottomRight" activeCell="I4" sqref="I4:I33"/>
    </sheetView>
  </sheetViews>
  <sheetFormatPr defaultColWidth="8.75" defaultRowHeight="16.5" x14ac:dyDescent="0.3"/>
  <cols>
    <col min="1" max="1" width="1" customWidth="1"/>
    <col min="2" max="2" width="6.75" style="7" customWidth="1"/>
    <col min="3" max="3" width="6.375" style="7" customWidth="1"/>
    <col min="4" max="4" width="9.875" style="10" customWidth="1"/>
    <col min="5" max="5" width="7" style="3" customWidth="1"/>
    <col min="6" max="6" width="56.125" style="7" customWidth="1"/>
    <col min="7" max="7" width="2.125" style="7" customWidth="1"/>
    <col min="8" max="8" width="7.75" style="8" customWidth="1"/>
    <col min="9" max="9" width="7.125" style="138" customWidth="1"/>
    <col min="10" max="10" width="2.75" customWidth="1"/>
    <col min="11" max="11" width="39.5" customWidth="1"/>
    <col min="12" max="12" width="50.625" customWidth="1"/>
    <col min="13" max="13" width="74.875" customWidth="1"/>
    <col min="14" max="14" width="18.125" customWidth="1"/>
  </cols>
  <sheetData>
    <row r="1" spans="2:14" ht="19.899999999999999" customHeight="1" x14ac:dyDescent="0.3">
      <c r="B1" s="12"/>
      <c r="C1" s="10"/>
      <c r="D1" s="13"/>
      <c r="E1" s="10"/>
      <c r="F1" s="3"/>
      <c r="G1" s="3"/>
      <c r="L1" s="56"/>
    </row>
    <row r="2" spans="2:14" ht="19.899999999999999" customHeight="1" x14ac:dyDescent="0.3">
      <c r="B2" s="35" t="s">
        <v>506</v>
      </c>
      <c r="C2" s="10"/>
      <c r="D2" s="13"/>
      <c r="E2" s="10"/>
      <c r="F2" s="3"/>
      <c r="G2" s="3"/>
      <c r="K2" t="s">
        <v>395</v>
      </c>
    </row>
    <row r="3" spans="2:14" s="1" customFormat="1" ht="16.899999999999999" customHeight="1" thickBot="1" x14ac:dyDescent="0.35">
      <c r="B3" s="5" t="s">
        <v>36</v>
      </c>
      <c r="C3" s="9" t="s">
        <v>420</v>
      </c>
      <c r="D3" s="9" t="s">
        <v>400</v>
      </c>
      <c r="E3" s="9" t="s">
        <v>22</v>
      </c>
      <c r="F3" s="5" t="s">
        <v>322</v>
      </c>
      <c r="G3" s="36"/>
      <c r="H3" s="15" t="s">
        <v>16</v>
      </c>
      <c r="I3" s="128" t="s">
        <v>393</v>
      </c>
      <c r="K3" s="4" t="s">
        <v>408</v>
      </c>
      <c r="L3" s="4" t="s">
        <v>244</v>
      </c>
      <c r="M3" s="4" t="s">
        <v>428</v>
      </c>
      <c r="N3" s="15" t="s">
        <v>28</v>
      </c>
    </row>
    <row r="4" spans="2:14" ht="39.6" customHeight="1" x14ac:dyDescent="0.3">
      <c r="B4" s="206"/>
      <c r="C4" s="206" t="s">
        <v>450</v>
      </c>
      <c r="D4" s="206" t="s">
        <v>333</v>
      </c>
      <c r="E4" s="22" t="s">
        <v>20</v>
      </c>
      <c r="F4" s="23" t="s">
        <v>64</v>
      </c>
      <c r="G4" s="37"/>
      <c r="H4" s="40" t="s">
        <v>610</v>
      </c>
      <c r="I4" s="129"/>
      <c r="K4" s="225" t="s">
        <v>652</v>
      </c>
      <c r="L4" s="220" t="s">
        <v>132</v>
      </c>
      <c r="M4" s="218" t="s">
        <v>641</v>
      </c>
      <c r="N4" s="224"/>
    </row>
    <row r="5" spans="2:14" ht="39.6" customHeight="1" x14ac:dyDescent="0.3">
      <c r="B5" s="206"/>
      <c r="C5" s="206"/>
      <c r="D5" s="206"/>
      <c r="E5" s="24" t="s">
        <v>24</v>
      </c>
      <c r="F5" s="25" t="s">
        <v>494</v>
      </c>
      <c r="G5" s="37"/>
      <c r="H5" s="41" t="s">
        <v>245</v>
      </c>
      <c r="I5" s="130"/>
      <c r="K5" s="219"/>
      <c r="L5" s="219"/>
      <c r="M5" s="220"/>
      <c r="N5" s="224"/>
    </row>
    <row r="6" spans="2:14" ht="39.6" customHeight="1" x14ac:dyDescent="0.3">
      <c r="B6" s="206"/>
      <c r="C6" s="206"/>
      <c r="D6" s="206"/>
      <c r="E6" s="24" t="s">
        <v>32</v>
      </c>
      <c r="F6" s="25" t="s">
        <v>277</v>
      </c>
      <c r="G6" s="37"/>
      <c r="H6" s="41" t="s">
        <v>442</v>
      </c>
      <c r="I6" s="130"/>
      <c r="K6" s="219"/>
      <c r="L6" s="219"/>
      <c r="M6" s="220"/>
      <c r="N6" s="224"/>
    </row>
    <row r="7" spans="2:14" ht="39.6" customHeight="1" x14ac:dyDescent="0.3">
      <c r="B7" s="206"/>
      <c r="C7" s="206"/>
      <c r="D7" s="206"/>
      <c r="E7" s="24" t="s">
        <v>21</v>
      </c>
      <c r="F7" s="25" t="s">
        <v>42</v>
      </c>
      <c r="G7" s="37"/>
      <c r="H7" s="41" t="s">
        <v>459</v>
      </c>
      <c r="I7" s="130"/>
      <c r="K7" s="219"/>
      <c r="L7" s="219"/>
      <c r="M7" s="220"/>
      <c r="N7" s="224"/>
    </row>
    <row r="8" spans="2:14" ht="39.6" customHeight="1" thickBot="1" x14ac:dyDescent="0.35">
      <c r="B8" s="206"/>
      <c r="C8" s="206"/>
      <c r="D8" s="206"/>
      <c r="E8" s="26" t="s">
        <v>26</v>
      </c>
      <c r="F8" s="27" t="s">
        <v>178</v>
      </c>
      <c r="G8" s="37"/>
      <c r="H8" s="42" t="s">
        <v>449</v>
      </c>
      <c r="I8" s="131"/>
      <c r="K8" s="219"/>
      <c r="L8" s="219"/>
      <c r="M8" s="220"/>
      <c r="N8" s="224"/>
    </row>
    <row r="9" spans="2:14" ht="40.15" customHeight="1" x14ac:dyDescent="0.3">
      <c r="B9" s="206"/>
      <c r="C9" s="206" t="s">
        <v>466</v>
      </c>
      <c r="D9" s="206" t="s">
        <v>370</v>
      </c>
      <c r="E9" s="22" t="s">
        <v>20</v>
      </c>
      <c r="F9" s="23" t="s">
        <v>374</v>
      </c>
      <c r="G9" s="37"/>
      <c r="H9" s="40" t="s">
        <v>342</v>
      </c>
      <c r="I9" s="129"/>
      <c r="K9" s="218" t="s">
        <v>642</v>
      </c>
      <c r="L9" s="220" t="s">
        <v>9</v>
      </c>
      <c r="M9" s="218" t="s">
        <v>643</v>
      </c>
      <c r="N9" s="224"/>
    </row>
    <row r="10" spans="2:14" ht="40.15" customHeight="1" x14ac:dyDescent="0.3">
      <c r="B10" s="206"/>
      <c r="C10" s="206"/>
      <c r="D10" s="206"/>
      <c r="E10" s="24" t="s">
        <v>24</v>
      </c>
      <c r="F10" s="25" t="s">
        <v>182</v>
      </c>
      <c r="G10" s="37"/>
      <c r="H10" s="41" t="s">
        <v>245</v>
      </c>
      <c r="I10" s="130"/>
      <c r="K10" s="219"/>
      <c r="L10" s="219"/>
      <c r="M10" s="220"/>
      <c r="N10" s="224"/>
    </row>
    <row r="11" spans="2:14" ht="40.15" customHeight="1" x14ac:dyDescent="0.3">
      <c r="B11" s="206"/>
      <c r="C11" s="206"/>
      <c r="D11" s="206"/>
      <c r="E11" s="24" t="s">
        <v>32</v>
      </c>
      <c r="F11" s="25" t="s">
        <v>150</v>
      </c>
      <c r="G11" s="37"/>
      <c r="H11" s="41" t="s">
        <v>442</v>
      </c>
      <c r="I11" s="130"/>
      <c r="K11" s="219"/>
      <c r="L11" s="219"/>
      <c r="M11" s="220"/>
      <c r="N11" s="224"/>
    </row>
    <row r="12" spans="2:14" ht="40.15" customHeight="1" x14ac:dyDescent="0.3">
      <c r="B12" s="206"/>
      <c r="C12" s="206"/>
      <c r="D12" s="206"/>
      <c r="E12" s="24" t="s">
        <v>21</v>
      </c>
      <c r="F12" s="25" t="s">
        <v>229</v>
      </c>
      <c r="G12" s="37"/>
      <c r="H12" s="41" t="s">
        <v>459</v>
      </c>
      <c r="I12" s="130"/>
      <c r="K12" s="219"/>
      <c r="L12" s="219"/>
      <c r="M12" s="220"/>
      <c r="N12" s="224"/>
    </row>
    <row r="13" spans="2:14" ht="40.15" customHeight="1" thickBot="1" x14ac:dyDescent="0.35">
      <c r="B13" s="206"/>
      <c r="C13" s="206"/>
      <c r="D13" s="206"/>
      <c r="E13" s="26" t="s">
        <v>26</v>
      </c>
      <c r="F13" s="27" t="s">
        <v>190</v>
      </c>
      <c r="G13" s="37"/>
      <c r="H13" s="42" t="s">
        <v>449</v>
      </c>
      <c r="I13" s="131"/>
      <c r="K13" s="219"/>
      <c r="L13" s="219"/>
      <c r="M13" s="220"/>
      <c r="N13" s="224"/>
    </row>
    <row r="14" spans="2:14" ht="61.9" customHeight="1" x14ac:dyDescent="0.3">
      <c r="B14" s="206"/>
      <c r="C14" s="206" t="s">
        <v>438</v>
      </c>
      <c r="D14" s="206" t="s">
        <v>363</v>
      </c>
      <c r="E14" s="22" t="s">
        <v>20</v>
      </c>
      <c r="F14" s="23" t="s">
        <v>237</v>
      </c>
      <c r="G14" s="37"/>
      <c r="H14" s="40" t="s">
        <v>342</v>
      </c>
      <c r="I14" s="129"/>
      <c r="K14" s="218" t="s">
        <v>644</v>
      </c>
      <c r="L14" s="220" t="s">
        <v>138</v>
      </c>
      <c r="M14" s="218" t="s">
        <v>645</v>
      </c>
      <c r="N14" s="224"/>
    </row>
    <row r="15" spans="2:14" ht="61.9" customHeight="1" x14ac:dyDescent="0.3">
      <c r="B15" s="206"/>
      <c r="C15" s="206"/>
      <c r="D15" s="206"/>
      <c r="E15" s="24" t="s">
        <v>24</v>
      </c>
      <c r="F15" s="25" t="s">
        <v>4</v>
      </c>
      <c r="G15" s="37"/>
      <c r="H15" s="41" t="s">
        <v>245</v>
      </c>
      <c r="I15" s="130"/>
      <c r="K15" s="219"/>
      <c r="L15" s="219"/>
      <c r="M15" s="220"/>
      <c r="N15" s="224"/>
    </row>
    <row r="16" spans="2:14" ht="61.9" customHeight="1" x14ac:dyDescent="0.3">
      <c r="B16" s="206"/>
      <c r="C16" s="206"/>
      <c r="D16" s="206"/>
      <c r="E16" s="24" t="s">
        <v>32</v>
      </c>
      <c r="F16" s="25" t="s">
        <v>286</v>
      </c>
      <c r="G16" s="37"/>
      <c r="H16" s="41" t="s">
        <v>442</v>
      </c>
      <c r="I16" s="130"/>
      <c r="K16" s="219"/>
      <c r="L16" s="219"/>
      <c r="M16" s="220"/>
      <c r="N16" s="224"/>
    </row>
    <row r="17" spans="2:14" ht="61.9" customHeight="1" x14ac:dyDescent="0.3">
      <c r="B17" s="206"/>
      <c r="C17" s="206"/>
      <c r="D17" s="206"/>
      <c r="E17" s="24" t="s">
        <v>21</v>
      </c>
      <c r="F17" s="25" t="s">
        <v>185</v>
      </c>
      <c r="G17" s="37"/>
      <c r="H17" s="41" t="s">
        <v>459</v>
      </c>
      <c r="I17" s="130"/>
      <c r="K17" s="219"/>
      <c r="L17" s="219"/>
      <c r="M17" s="220"/>
      <c r="N17" s="224"/>
    </row>
    <row r="18" spans="2:14" ht="61.9" customHeight="1" thickBot="1" x14ac:dyDescent="0.35">
      <c r="B18" s="206"/>
      <c r="C18" s="206"/>
      <c r="D18" s="206"/>
      <c r="E18" s="26" t="s">
        <v>26</v>
      </c>
      <c r="F18" s="27" t="s">
        <v>268</v>
      </c>
      <c r="G18" s="37"/>
      <c r="H18" s="42" t="s">
        <v>449</v>
      </c>
      <c r="I18" s="131"/>
      <c r="K18" s="219"/>
      <c r="L18" s="219"/>
      <c r="M18" s="220"/>
      <c r="N18" s="224"/>
    </row>
    <row r="19" spans="2:14" ht="28.15" customHeight="1" x14ac:dyDescent="0.3">
      <c r="B19" s="206"/>
      <c r="C19" s="206" t="s">
        <v>460</v>
      </c>
      <c r="D19" s="206" t="s">
        <v>337</v>
      </c>
      <c r="E19" s="22" t="s">
        <v>20</v>
      </c>
      <c r="F19" s="23" t="s">
        <v>158</v>
      </c>
      <c r="G19" s="37"/>
      <c r="H19" s="40" t="s">
        <v>342</v>
      </c>
      <c r="I19" s="129"/>
      <c r="K19" s="218" t="s">
        <v>646</v>
      </c>
      <c r="L19" s="220" t="s">
        <v>203</v>
      </c>
      <c r="M19" s="218" t="s">
        <v>647</v>
      </c>
      <c r="N19" s="224"/>
    </row>
    <row r="20" spans="2:14" ht="34.15" customHeight="1" x14ac:dyDescent="0.3">
      <c r="B20" s="206"/>
      <c r="C20" s="206"/>
      <c r="D20" s="206"/>
      <c r="E20" s="24" t="s">
        <v>24</v>
      </c>
      <c r="F20" s="25" t="s">
        <v>85</v>
      </c>
      <c r="G20" s="37"/>
      <c r="H20" s="41" t="s">
        <v>245</v>
      </c>
      <c r="I20" s="130"/>
      <c r="K20" s="219"/>
      <c r="L20" s="219"/>
      <c r="M20" s="220"/>
      <c r="N20" s="224"/>
    </row>
    <row r="21" spans="2:14" ht="28.15" customHeight="1" x14ac:dyDescent="0.3">
      <c r="B21" s="206"/>
      <c r="C21" s="206"/>
      <c r="D21" s="206"/>
      <c r="E21" s="24" t="s">
        <v>32</v>
      </c>
      <c r="F21" s="25" t="s">
        <v>183</v>
      </c>
      <c r="G21" s="37"/>
      <c r="H21" s="41" t="s">
        <v>442</v>
      </c>
      <c r="I21" s="130"/>
      <c r="K21" s="219"/>
      <c r="L21" s="219"/>
      <c r="M21" s="220"/>
      <c r="N21" s="224"/>
    </row>
    <row r="22" spans="2:14" ht="32.450000000000003" customHeight="1" x14ac:dyDescent="0.3">
      <c r="B22" s="206"/>
      <c r="C22" s="206"/>
      <c r="D22" s="206"/>
      <c r="E22" s="24" t="s">
        <v>21</v>
      </c>
      <c r="F22" s="25" t="s">
        <v>105</v>
      </c>
      <c r="G22" s="37"/>
      <c r="H22" s="41" t="s">
        <v>459</v>
      </c>
      <c r="I22" s="130"/>
      <c r="K22" s="219"/>
      <c r="L22" s="219"/>
      <c r="M22" s="220"/>
      <c r="N22" s="224"/>
    </row>
    <row r="23" spans="2:14" ht="34.15" customHeight="1" thickBot="1" x14ac:dyDescent="0.35">
      <c r="B23" s="206"/>
      <c r="C23" s="206"/>
      <c r="D23" s="206"/>
      <c r="E23" s="26" t="s">
        <v>26</v>
      </c>
      <c r="F23" s="27" t="s">
        <v>101</v>
      </c>
      <c r="G23" s="37"/>
      <c r="H23" s="42" t="s">
        <v>449</v>
      </c>
      <c r="I23" s="131"/>
      <c r="K23" s="219"/>
      <c r="L23" s="219"/>
      <c r="M23" s="220"/>
      <c r="N23" s="224"/>
    </row>
    <row r="24" spans="2:14" ht="36.6" customHeight="1" x14ac:dyDescent="0.3">
      <c r="B24" s="206"/>
      <c r="C24" s="206" t="s">
        <v>457</v>
      </c>
      <c r="D24" s="206" t="s">
        <v>328</v>
      </c>
      <c r="E24" s="22" t="s">
        <v>20</v>
      </c>
      <c r="F24" s="23" t="s">
        <v>279</v>
      </c>
      <c r="G24" s="37"/>
      <c r="H24" s="40" t="s">
        <v>342</v>
      </c>
      <c r="I24" s="129"/>
      <c r="K24" s="218" t="s">
        <v>648</v>
      </c>
      <c r="L24" s="220" t="s">
        <v>298</v>
      </c>
      <c r="M24" s="218" t="s">
        <v>649</v>
      </c>
      <c r="N24" s="224"/>
    </row>
    <row r="25" spans="2:14" ht="36.6" customHeight="1" x14ac:dyDescent="0.3">
      <c r="B25" s="206"/>
      <c r="C25" s="206"/>
      <c r="D25" s="206"/>
      <c r="E25" s="24" t="s">
        <v>24</v>
      </c>
      <c r="F25" s="25" t="s">
        <v>116</v>
      </c>
      <c r="G25" s="37"/>
      <c r="H25" s="41" t="s">
        <v>245</v>
      </c>
      <c r="I25" s="130"/>
      <c r="K25" s="219"/>
      <c r="L25" s="219"/>
      <c r="M25" s="220"/>
      <c r="N25" s="224"/>
    </row>
    <row r="26" spans="2:14" ht="36.6" customHeight="1" x14ac:dyDescent="0.3">
      <c r="B26" s="206"/>
      <c r="C26" s="206"/>
      <c r="D26" s="206"/>
      <c r="E26" s="24" t="s">
        <v>32</v>
      </c>
      <c r="F26" s="25" t="s">
        <v>59</v>
      </c>
      <c r="G26" s="37"/>
      <c r="H26" s="41" t="s">
        <v>442</v>
      </c>
      <c r="I26" s="130"/>
      <c r="K26" s="219"/>
      <c r="L26" s="219"/>
      <c r="M26" s="220"/>
      <c r="N26" s="224"/>
    </row>
    <row r="27" spans="2:14" ht="36.6" customHeight="1" x14ac:dyDescent="0.3">
      <c r="B27" s="206"/>
      <c r="C27" s="206"/>
      <c r="D27" s="206"/>
      <c r="E27" s="24" t="s">
        <v>21</v>
      </c>
      <c r="F27" s="25" t="s">
        <v>47</v>
      </c>
      <c r="G27" s="37"/>
      <c r="H27" s="41" t="s">
        <v>459</v>
      </c>
      <c r="I27" s="130"/>
      <c r="K27" s="219"/>
      <c r="L27" s="219"/>
      <c r="M27" s="220"/>
      <c r="N27" s="224"/>
    </row>
    <row r="28" spans="2:14" ht="36.6" customHeight="1" thickBot="1" x14ac:dyDescent="0.35">
      <c r="B28" s="206"/>
      <c r="C28" s="206"/>
      <c r="D28" s="206"/>
      <c r="E28" s="26" t="s">
        <v>26</v>
      </c>
      <c r="F28" s="27" t="s">
        <v>55</v>
      </c>
      <c r="G28" s="37"/>
      <c r="H28" s="42" t="s">
        <v>449</v>
      </c>
      <c r="I28" s="131"/>
      <c r="K28" s="219"/>
      <c r="L28" s="219"/>
      <c r="M28" s="220"/>
      <c r="N28" s="224"/>
    </row>
    <row r="29" spans="2:14" ht="38.450000000000003" customHeight="1" x14ac:dyDescent="0.3">
      <c r="B29" s="206"/>
      <c r="C29" s="206" t="s">
        <v>464</v>
      </c>
      <c r="D29" s="206" t="s">
        <v>368</v>
      </c>
      <c r="E29" s="22" t="s">
        <v>20</v>
      </c>
      <c r="F29" s="23" t="s">
        <v>63</v>
      </c>
      <c r="G29" s="37"/>
      <c r="H29" s="40" t="s">
        <v>342</v>
      </c>
      <c r="I29" s="129"/>
      <c r="K29" s="218" t="s">
        <v>650</v>
      </c>
      <c r="L29" s="220" t="s">
        <v>215</v>
      </c>
      <c r="M29" s="218" t="s">
        <v>651</v>
      </c>
      <c r="N29" s="224"/>
    </row>
    <row r="30" spans="2:14" ht="38.450000000000003" customHeight="1" x14ac:dyDescent="0.3">
      <c r="B30" s="206"/>
      <c r="C30" s="206"/>
      <c r="D30" s="206"/>
      <c r="E30" s="24" t="s">
        <v>24</v>
      </c>
      <c r="F30" s="25" t="s">
        <v>115</v>
      </c>
      <c r="G30" s="37"/>
      <c r="H30" s="41" t="s">
        <v>245</v>
      </c>
      <c r="I30" s="130"/>
      <c r="K30" s="219"/>
      <c r="L30" s="219"/>
      <c r="M30" s="220"/>
      <c r="N30" s="224"/>
    </row>
    <row r="31" spans="2:14" ht="38.450000000000003" customHeight="1" x14ac:dyDescent="0.3">
      <c r="B31" s="206"/>
      <c r="C31" s="206"/>
      <c r="D31" s="206"/>
      <c r="E31" s="24" t="s">
        <v>32</v>
      </c>
      <c r="F31" s="25" t="s">
        <v>274</v>
      </c>
      <c r="G31" s="37"/>
      <c r="H31" s="41" t="s">
        <v>442</v>
      </c>
      <c r="I31" s="130"/>
      <c r="K31" s="219"/>
      <c r="L31" s="219"/>
      <c r="M31" s="220"/>
      <c r="N31" s="224"/>
    </row>
    <row r="32" spans="2:14" ht="38.450000000000003" customHeight="1" x14ac:dyDescent="0.3">
      <c r="B32" s="206"/>
      <c r="C32" s="206"/>
      <c r="D32" s="206"/>
      <c r="E32" s="24" t="s">
        <v>21</v>
      </c>
      <c r="F32" s="25" t="s">
        <v>267</v>
      </c>
      <c r="G32" s="37"/>
      <c r="H32" s="41" t="s">
        <v>459</v>
      </c>
      <c r="I32" s="130"/>
      <c r="K32" s="219"/>
      <c r="L32" s="219"/>
      <c r="M32" s="220"/>
      <c r="N32" s="224"/>
    </row>
    <row r="33" spans="2:14" ht="38.450000000000003" customHeight="1" thickBot="1" x14ac:dyDescent="0.35">
      <c r="B33" s="206"/>
      <c r="C33" s="206"/>
      <c r="D33" s="206"/>
      <c r="E33" s="26" t="s">
        <v>26</v>
      </c>
      <c r="F33" s="27" t="s">
        <v>280</v>
      </c>
      <c r="G33" s="37"/>
      <c r="H33" s="42" t="s">
        <v>449</v>
      </c>
      <c r="I33" s="131"/>
      <c r="K33" s="219"/>
      <c r="L33" s="219"/>
      <c r="M33" s="220"/>
      <c r="N33" s="224"/>
    </row>
  </sheetData>
  <sheetProtection algorithmName="SHA-512" hashValue="bSh1LKQZrt8KBbnIJHRa4KAzipLCOT4MZTdgXappsbLBrs+cDl16TOWF2K34Tua9B6TnDVYl4no4dNAvXHzyNg==" saltValue="GXyqdmC2t2plv4AxFgl8aA==" spinCount="100000" sheet="1" objects="1" scenarios="1"/>
  <mergeCells count="37">
    <mergeCell ref="B4:B33"/>
    <mergeCell ref="C4:C8"/>
    <mergeCell ref="D4:D8"/>
    <mergeCell ref="K4:K8"/>
    <mergeCell ref="C14:C18"/>
    <mergeCell ref="D14:D18"/>
    <mergeCell ref="K14:K18"/>
    <mergeCell ref="C24:C28"/>
    <mergeCell ref="D24:D28"/>
    <mergeCell ref="K24:K28"/>
    <mergeCell ref="L4:L8"/>
    <mergeCell ref="M4:M8"/>
    <mergeCell ref="N4:N8"/>
    <mergeCell ref="C9:C13"/>
    <mergeCell ref="D9:D13"/>
    <mergeCell ref="K9:K13"/>
    <mergeCell ref="L9:L13"/>
    <mergeCell ref="M9:M13"/>
    <mergeCell ref="N9:N13"/>
    <mergeCell ref="L14:L18"/>
    <mergeCell ref="M14:M18"/>
    <mergeCell ref="N14:N18"/>
    <mergeCell ref="C19:C23"/>
    <mergeCell ref="D19:D23"/>
    <mergeCell ref="K19:K23"/>
    <mergeCell ref="L19:L23"/>
    <mergeCell ref="M19:M23"/>
    <mergeCell ref="N19:N23"/>
    <mergeCell ref="L24:L28"/>
    <mergeCell ref="M24:M28"/>
    <mergeCell ref="N24:N28"/>
    <mergeCell ref="C29:C33"/>
    <mergeCell ref="D29:D33"/>
    <mergeCell ref="K29:K33"/>
    <mergeCell ref="L29:L33"/>
    <mergeCell ref="M29:M33"/>
    <mergeCell ref="N29:N33"/>
  </mergeCells>
  <phoneticPr fontId="6" type="noConversion"/>
  <pageMargins left="0.74805557727813721" right="0.74805557727813721" top="0.98430556058883667" bottom="0.98430556058883667" header="0.51138889789581299" footer="0.51138889789581299"/>
  <pageSetup paperSize="9" fitToWidth="0" fitToHeight="0" orientation="portrait"/>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B1:BQ171"/>
  <sheetViews>
    <sheetView zoomScale="110" zoomScaleNormal="110" zoomScaleSheetLayoutView="75" workbookViewId="0">
      <selection activeCell="AW5" sqref="AW5"/>
    </sheetView>
  </sheetViews>
  <sheetFormatPr defaultColWidth="7.375" defaultRowHeight="12.6" customHeight="1" x14ac:dyDescent="0.3"/>
  <cols>
    <col min="1" max="1" width="1.25" style="58" customWidth="1"/>
    <col min="2" max="2" width="3.875" style="57" customWidth="1"/>
    <col min="3" max="3" width="2.75" style="58" bestFit="1" customWidth="1"/>
    <col min="4" max="4" width="4" style="57" customWidth="1"/>
    <col min="5" max="5" width="4.625" style="58" bestFit="1" customWidth="1"/>
    <col min="6" max="6" width="4.25" style="58" customWidth="1"/>
    <col min="7" max="7" width="2.25" style="57" customWidth="1"/>
    <col min="8" max="8" width="4.375" style="57" bestFit="1" customWidth="1"/>
    <col min="9" max="9" width="2.75" style="58" bestFit="1" customWidth="1"/>
    <col min="10" max="10" width="4.25" style="57" bestFit="1" customWidth="1"/>
    <col min="11" max="11" width="4.625" style="58" bestFit="1" customWidth="1"/>
    <col min="12" max="12" width="3.625" style="58" bestFit="1" customWidth="1"/>
    <col min="13" max="13" width="2.25" style="58" customWidth="1"/>
    <col min="14" max="14" width="4.375" style="57" bestFit="1" customWidth="1"/>
    <col min="15" max="15" width="2.75" style="58" bestFit="1" customWidth="1"/>
    <col min="16" max="16" width="3.625" style="57" customWidth="1"/>
    <col min="17" max="17" width="4.625" style="58" bestFit="1" customWidth="1"/>
    <col min="18" max="18" width="3.625" style="58" bestFit="1" customWidth="1"/>
    <col min="19" max="19" width="2.25" style="58" customWidth="1"/>
    <col min="20" max="20" width="4.375" style="57" bestFit="1" customWidth="1"/>
    <col min="21" max="21" width="2.75" style="58" bestFit="1" customWidth="1"/>
    <col min="22" max="22" width="3.625" style="57" customWidth="1"/>
    <col min="23" max="23" width="4.625" style="58" bestFit="1" customWidth="1"/>
    <col min="24" max="24" width="3.625" style="58" bestFit="1" customWidth="1"/>
    <col min="25" max="25" width="2.25" style="58" customWidth="1"/>
    <col min="26" max="26" width="4" style="58" customWidth="1"/>
    <col min="27" max="27" width="7.625" style="57" customWidth="1"/>
    <col min="28" max="28" width="4.375" style="58" bestFit="1" customWidth="1"/>
    <col min="29" max="29" width="2.25" style="58" customWidth="1"/>
    <col min="30" max="30" width="6.125" style="58" customWidth="1"/>
    <col min="31" max="31" width="3.625" style="58" bestFit="1" customWidth="1"/>
    <col min="32" max="32" width="5" style="58" customWidth="1"/>
    <col min="33" max="33" width="2.375" style="58" customWidth="1"/>
    <col min="34" max="35" width="5" style="58" customWidth="1"/>
    <col min="36" max="36" width="4.125" style="58" customWidth="1"/>
    <col min="37" max="37" width="2.25" style="58" customWidth="1"/>
    <col min="38" max="38" width="5.75" style="57" customWidth="1"/>
    <col min="39" max="39" width="3.25" style="58" customWidth="1"/>
    <col min="40" max="40" width="3.75" style="57" customWidth="1"/>
    <col min="41" max="41" width="2.875" style="58" bestFit="1" customWidth="1"/>
    <col min="42" max="56" width="3.875" style="58" customWidth="1"/>
    <col min="57" max="57" width="3.625" style="58" customWidth="1"/>
    <col min="58" max="63" width="3.875" style="58" customWidth="1"/>
    <col min="64" max="64" width="9.375" style="58" bestFit="1" customWidth="1"/>
    <col min="65" max="65" width="8" style="58" customWidth="1"/>
    <col min="66" max="69" width="7.25" style="58" bestFit="1" customWidth="1"/>
    <col min="70" max="16384" width="7.375" style="58"/>
  </cols>
  <sheetData>
    <row r="1" spans="2:69" ht="12.6" customHeight="1" x14ac:dyDescent="0.3">
      <c r="J1" s="57">
        <f>COUNTA(B6:B23)</f>
        <v>4</v>
      </c>
      <c r="K1" s="58">
        <f>COUNTA(E6:E23)</f>
        <v>4</v>
      </c>
    </row>
    <row r="2" spans="2:69" ht="12.6" customHeight="1" x14ac:dyDescent="0.3">
      <c r="B2" s="120" t="s">
        <v>569</v>
      </c>
      <c r="C2" s="121"/>
      <c r="D2" s="122"/>
      <c r="E2" s="121"/>
      <c r="F2" s="121"/>
      <c r="G2" s="122"/>
      <c r="H2" s="122"/>
      <c r="I2" s="121"/>
      <c r="J2" s="122"/>
      <c r="K2" s="121"/>
      <c r="L2" s="121"/>
      <c r="M2" s="121"/>
      <c r="N2" s="122"/>
      <c r="O2" s="121"/>
      <c r="P2" s="122"/>
      <c r="Q2" s="121"/>
      <c r="R2" s="121"/>
      <c r="S2" s="121"/>
      <c r="T2" s="122"/>
      <c r="U2" s="121"/>
      <c r="V2" s="122"/>
      <c r="W2" s="121"/>
      <c r="X2" s="121"/>
      <c r="Y2" s="121"/>
      <c r="Z2" s="123" t="s">
        <v>570</v>
      </c>
      <c r="AA2" s="122"/>
      <c r="AB2" s="121"/>
      <c r="AC2" s="121"/>
      <c r="AD2" s="123" t="s">
        <v>571</v>
      </c>
      <c r="AE2" s="121"/>
      <c r="AF2" s="121"/>
      <c r="AG2" s="121"/>
      <c r="AH2" s="123" t="s">
        <v>572</v>
      </c>
      <c r="AI2" s="61"/>
      <c r="AJ2" s="59"/>
      <c r="AL2" s="123" t="s">
        <v>573</v>
      </c>
    </row>
    <row r="3" spans="2:69" ht="12.6" customHeight="1" x14ac:dyDescent="0.3">
      <c r="B3" s="60"/>
      <c r="C3" s="59"/>
      <c r="D3" s="62">
        <f>SUM(D6:D170)</f>
        <v>0</v>
      </c>
      <c r="E3" s="62"/>
      <c r="F3" s="63" t="e">
        <f>SUMPRODUCT(D6:D170,F6:F170)/F4</f>
        <v>#DIV/0!</v>
      </c>
      <c r="G3" s="60"/>
      <c r="H3" s="60"/>
      <c r="I3" s="59"/>
      <c r="J3" s="62">
        <f>SUM(J6:J170)</f>
        <v>0</v>
      </c>
      <c r="K3" s="62"/>
      <c r="L3" s="63" t="e">
        <f>SUMPRODUCT(J6:J170,L6:L170)/L4</f>
        <v>#DIV/0!</v>
      </c>
      <c r="M3" s="59"/>
      <c r="N3" s="60"/>
      <c r="O3" s="59"/>
      <c r="P3" s="62">
        <f>SUM(P6:P170)</f>
        <v>0</v>
      </c>
      <c r="Q3" s="62"/>
      <c r="R3" s="63" t="e">
        <f>SUMPRODUCT(P6:P170,R6:R170)/R4</f>
        <v>#DIV/0!</v>
      </c>
      <c r="S3" s="59"/>
      <c r="T3" s="60"/>
      <c r="U3" s="59"/>
      <c r="V3" s="62">
        <f>SUM(V6:V170)</f>
        <v>0</v>
      </c>
      <c r="W3" s="62"/>
      <c r="X3" s="63" t="e">
        <f>SUMPRODUCT(V6:V170,X6:X170)/X4</f>
        <v>#DIV/0!</v>
      </c>
      <c r="Y3" s="59"/>
      <c r="Z3" s="59"/>
      <c r="AA3" s="60"/>
      <c r="AB3" s="59"/>
      <c r="AC3" s="59"/>
      <c r="AD3" s="59"/>
      <c r="AE3" s="59"/>
      <c r="AF3" s="59"/>
      <c r="AG3" s="59"/>
      <c r="AH3" s="59"/>
      <c r="AI3" s="59"/>
      <c r="AJ3" s="59"/>
    </row>
    <row r="4" spans="2:69" ht="12.6" customHeight="1" x14ac:dyDescent="0.3">
      <c r="B4" s="60" t="s">
        <v>35</v>
      </c>
      <c r="C4" s="60">
        <f>COUNT(C6:C170)</f>
        <v>18</v>
      </c>
      <c r="D4" s="60"/>
      <c r="E4" s="59"/>
      <c r="F4" s="142">
        <f>SUM(F6:F170)-SUMIF(E6:E170,"x",F6:F170)</f>
        <v>0</v>
      </c>
      <c r="G4" s="59"/>
      <c r="H4" s="60" t="s">
        <v>13</v>
      </c>
      <c r="I4" s="60">
        <f>COUNT(I6:I170)</f>
        <v>99</v>
      </c>
      <c r="J4" s="60"/>
      <c r="K4" s="59"/>
      <c r="L4" s="142">
        <f>SUM(L6:L170)-SUMIF(K6:K170,"x",L6:L170)</f>
        <v>0</v>
      </c>
      <c r="M4" s="59"/>
      <c r="N4" s="60" t="s">
        <v>18</v>
      </c>
      <c r="O4" s="60">
        <f>COUNT(O6:O170)</f>
        <v>165</v>
      </c>
      <c r="P4" s="60"/>
      <c r="Q4" s="59"/>
      <c r="R4" s="142">
        <f>SUM(R6:R170)-SUMIF(Q6:Q170,"x",R6:R170)</f>
        <v>0</v>
      </c>
      <c r="S4" s="59"/>
      <c r="T4" s="60" t="s">
        <v>11</v>
      </c>
      <c r="U4" s="60">
        <f>COUNT(U6:U170)</f>
        <v>30</v>
      </c>
      <c r="V4" s="60"/>
      <c r="W4" s="59"/>
      <c r="X4" s="142">
        <f>SUM(X6:X170)-SUMIF(W6:W170,"x",X6:X170)</f>
        <v>0</v>
      </c>
      <c r="Y4" s="59"/>
      <c r="Z4" s="59"/>
      <c r="AA4" s="60"/>
      <c r="AB4" s="105" t="s">
        <v>851</v>
      </c>
      <c r="AC4" s="59"/>
      <c r="AD4" s="59"/>
      <c r="AE4" s="59"/>
      <c r="AF4" s="59"/>
      <c r="AG4" s="59"/>
      <c r="AH4" s="59"/>
      <c r="AI4" s="59"/>
      <c r="AJ4" s="59"/>
      <c r="BF4" s="58" t="s">
        <v>847</v>
      </c>
    </row>
    <row r="5" spans="2:69" ht="12.6" customHeight="1" x14ac:dyDescent="0.3">
      <c r="B5" s="64" t="s">
        <v>420</v>
      </c>
      <c r="C5" s="64" t="s">
        <v>34</v>
      </c>
      <c r="D5" s="64" t="s">
        <v>27</v>
      </c>
      <c r="E5" s="64" t="s">
        <v>517</v>
      </c>
      <c r="F5" s="64" t="s">
        <v>518</v>
      </c>
      <c r="G5" s="59"/>
      <c r="H5" s="64" t="s">
        <v>420</v>
      </c>
      <c r="I5" s="64" t="s">
        <v>34</v>
      </c>
      <c r="J5" s="64" t="s">
        <v>27</v>
      </c>
      <c r="K5" s="64" t="s">
        <v>517</v>
      </c>
      <c r="L5" s="64" t="s">
        <v>518</v>
      </c>
      <c r="M5" s="59"/>
      <c r="N5" s="64" t="s">
        <v>420</v>
      </c>
      <c r="O5" s="64" t="s">
        <v>34</v>
      </c>
      <c r="P5" s="64" t="s">
        <v>27</v>
      </c>
      <c r="Q5" s="64" t="s">
        <v>517</v>
      </c>
      <c r="R5" s="64" t="s">
        <v>518</v>
      </c>
      <c r="S5" s="59"/>
      <c r="T5" s="64" t="s">
        <v>420</v>
      </c>
      <c r="U5" s="64" t="s">
        <v>34</v>
      </c>
      <c r="V5" s="64" t="s">
        <v>27</v>
      </c>
      <c r="W5" s="64" t="s">
        <v>517</v>
      </c>
      <c r="X5" s="64" t="s">
        <v>518</v>
      </c>
      <c r="Y5" s="59"/>
      <c r="Z5" s="65"/>
      <c r="AA5" s="65" t="s">
        <v>497</v>
      </c>
      <c r="AB5" s="65" t="s">
        <v>499</v>
      </c>
      <c r="AC5" s="59"/>
      <c r="AD5" s="66" t="s">
        <v>497</v>
      </c>
      <c r="AE5" s="66" t="s">
        <v>595</v>
      </c>
      <c r="AF5" s="67" t="s">
        <v>498</v>
      </c>
      <c r="AG5" s="59"/>
      <c r="AH5" s="68" t="s">
        <v>496</v>
      </c>
      <c r="AI5" s="68" t="s">
        <v>601</v>
      </c>
      <c r="AJ5" s="68" t="s">
        <v>600</v>
      </c>
      <c r="AL5" s="141" t="s">
        <v>497</v>
      </c>
      <c r="AM5" s="141" t="s">
        <v>547</v>
      </c>
      <c r="AN5" s="141" t="s">
        <v>546</v>
      </c>
      <c r="AO5" s="139" t="s">
        <v>832</v>
      </c>
      <c r="AP5" s="139" t="s">
        <v>833</v>
      </c>
      <c r="AQ5" s="139" t="s">
        <v>837</v>
      </c>
      <c r="AR5" s="139" t="s">
        <v>838</v>
      </c>
      <c r="AS5" s="139" t="s">
        <v>839</v>
      </c>
      <c r="AT5" s="139" t="s">
        <v>840</v>
      </c>
      <c r="AU5" s="139" t="s">
        <v>842</v>
      </c>
      <c r="AV5" s="139" t="s">
        <v>844</v>
      </c>
      <c r="AW5" s="140" t="s">
        <v>890</v>
      </c>
      <c r="AX5" s="139" t="s">
        <v>853</v>
      </c>
      <c r="AY5" s="139" t="s">
        <v>854</v>
      </c>
      <c r="AZ5" s="139" t="s">
        <v>856</v>
      </c>
      <c r="BA5" s="139" t="s">
        <v>857</v>
      </c>
      <c r="BB5" s="139" t="s">
        <v>859</v>
      </c>
      <c r="BC5" s="139" t="s">
        <v>861</v>
      </c>
      <c r="BD5" s="139" t="s">
        <v>862</v>
      </c>
      <c r="BE5" s="140" t="s">
        <v>845</v>
      </c>
      <c r="BF5" s="69" t="s">
        <v>841</v>
      </c>
      <c r="BG5" s="139" t="s">
        <v>855</v>
      </c>
      <c r="BH5" s="139" t="s">
        <v>860</v>
      </c>
      <c r="BI5" s="69" t="s">
        <v>843</v>
      </c>
      <c r="BJ5" s="139" t="s">
        <v>852</v>
      </c>
      <c r="BK5" s="139" t="s">
        <v>858</v>
      </c>
      <c r="BL5" s="70" t="s">
        <v>497</v>
      </c>
      <c r="BM5" s="70" t="s">
        <v>604</v>
      </c>
      <c r="BN5" s="70" t="s">
        <v>605</v>
      </c>
      <c r="BO5" s="70" t="s">
        <v>606</v>
      </c>
      <c r="BP5" s="70" t="s">
        <v>607</v>
      </c>
      <c r="BQ5" s="70" t="s">
        <v>608</v>
      </c>
    </row>
    <row r="6" spans="2:69" ht="12.6" customHeight="1" x14ac:dyDescent="0.3">
      <c r="B6" s="71" t="s">
        <v>519</v>
      </c>
      <c r="C6" s="72">
        <v>0</v>
      </c>
      <c r="D6" s="73">
        <f>IF(E6="x",0,SUMPRODUCT('P-공시'!I4:I8,C6:C10))</f>
        <v>0</v>
      </c>
      <c r="E6" s="71" t="str">
        <f>IF(SUM('P-공시'!I4:I8)=1,"","x")</f>
        <v>x</v>
      </c>
      <c r="F6" s="75">
        <f>VLOOKUP(B6,$AL$15:$AM$74,2,FALSE)</f>
        <v>1.7372793781764004</v>
      </c>
      <c r="G6" s="59"/>
      <c r="H6" s="71" t="s">
        <v>549</v>
      </c>
      <c r="I6" s="72">
        <v>0</v>
      </c>
      <c r="J6" s="73">
        <f>IF(K6="x",0,SUMPRODUCT('E-환경'!I4:I8,I6:I10))</f>
        <v>0</v>
      </c>
      <c r="K6" s="71" t="str">
        <f>IF(SUM('E-환경'!I4:I8)=1,"","x")</f>
        <v>x</v>
      </c>
      <c r="L6" s="75">
        <f>VLOOKUP(H6,$AL$15:$AM$74,2,FALSE)</f>
        <v>1.7444582185820883</v>
      </c>
      <c r="M6" s="59"/>
      <c r="N6" s="71" t="s">
        <v>527</v>
      </c>
      <c r="O6" s="76">
        <v>0</v>
      </c>
      <c r="P6" s="73">
        <f>IF(Q6="x",0,SUMPRODUCT('S-사회'!I4:I8,O6:O10))</f>
        <v>0</v>
      </c>
      <c r="Q6" s="71" t="str">
        <f>IF(SUM('S-사회'!I4:I8)=1,"","x")</f>
        <v>x</v>
      </c>
      <c r="R6" s="75">
        <f>VLOOKUP(N6,$AL$15:$AM$74,2,FALSE)</f>
        <v>1.7147173083299541</v>
      </c>
      <c r="S6" s="59"/>
      <c r="T6" s="71" t="s">
        <v>540</v>
      </c>
      <c r="U6" s="72">
        <v>0</v>
      </c>
      <c r="V6" s="73">
        <f>IF(W6="x",0,SUMPRODUCT('G-지배구조'!I4:I8,U6:U10))</f>
        <v>0</v>
      </c>
      <c r="W6" s="71" t="str">
        <f>IF(SUM('G-지배구조'!I4:I8)=1,"","x")</f>
        <v>x</v>
      </c>
      <c r="X6" s="75">
        <f>VLOOKUP(T6,$AL$15:$AM$74,2,FALSE)</f>
        <v>1.6152390912797114</v>
      </c>
      <c r="Y6" s="59"/>
      <c r="Z6" s="76" t="s">
        <v>414</v>
      </c>
      <c r="AA6" s="74" t="s">
        <v>555</v>
      </c>
      <c r="AB6" s="77">
        <f>D6</f>
        <v>0</v>
      </c>
      <c r="AC6" s="59"/>
      <c r="AD6" s="78" t="s">
        <v>574</v>
      </c>
      <c r="AE6" s="79">
        <f>AM10</f>
        <v>10</v>
      </c>
      <c r="AF6" s="80" t="e">
        <f>F3*AE6/100</f>
        <v>#DIV/0!</v>
      </c>
      <c r="AG6" s="59"/>
      <c r="AH6" s="81">
        <v>0</v>
      </c>
      <c r="AJ6" s="82" t="s">
        <v>33</v>
      </c>
      <c r="AL6" s="83" t="s">
        <v>834</v>
      </c>
      <c r="AM6" s="103"/>
      <c r="AN6" s="83"/>
      <c r="AO6" s="103"/>
      <c r="AP6" s="103">
        <v>4900</v>
      </c>
      <c r="AQ6" s="103">
        <v>300</v>
      </c>
      <c r="AR6" s="103">
        <v>6599</v>
      </c>
      <c r="AS6" s="103">
        <v>66000</v>
      </c>
      <c r="AT6" s="103"/>
      <c r="AU6" s="103">
        <v>6755</v>
      </c>
      <c r="AV6" s="103">
        <v>5200</v>
      </c>
      <c r="AW6" s="103"/>
      <c r="AX6" s="103">
        <v>5752</v>
      </c>
      <c r="AY6" s="103">
        <v>330</v>
      </c>
      <c r="AZ6" s="103">
        <v>500</v>
      </c>
      <c r="BA6" s="103">
        <v>400</v>
      </c>
      <c r="BB6" s="103">
        <v>7320</v>
      </c>
      <c r="BC6" s="103"/>
      <c r="BD6" s="103">
        <v>3776</v>
      </c>
      <c r="BE6" s="103"/>
      <c r="BF6" s="103"/>
      <c r="BG6" s="103"/>
      <c r="BH6" s="103"/>
      <c r="BI6" s="103">
        <v>1706</v>
      </c>
      <c r="BJ6" s="103">
        <v>12300</v>
      </c>
      <c r="BK6" s="103"/>
      <c r="BL6" s="84" t="s">
        <v>518</v>
      </c>
      <c r="BM6" s="84">
        <v>0</v>
      </c>
      <c r="BN6" s="84">
        <v>25</v>
      </c>
      <c r="BO6" s="84">
        <v>50</v>
      </c>
      <c r="BP6" s="84">
        <v>75</v>
      </c>
      <c r="BQ6" s="84">
        <v>100</v>
      </c>
    </row>
    <row r="7" spans="2:69" ht="12.6" customHeight="1" x14ac:dyDescent="0.3">
      <c r="B7" s="85"/>
      <c r="C7" s="86">
        <v>25</v>
      </c>
      <c r="D7" s="87"/>
      <c r="E7" s="85"/>
      <c r="F7" s="88"/>
      <c r="G7" s="60"/>
      <c r="H7" s="85"/>
      <c r="I7" s="86">
        <v>25</v>
      </c>
      <c r="J7" s="87"/>
      <c r="K7" s="85"/>
      <c r="L7" s="88"/>
      <c r="M7" s="60"/>
      <c r="N7" s="85"/>
      <c r="O7" s="89">
        <v>25</v>
      </c>
      <c r="P7" s="87"/>
      <c r="Q7" s="85"/>
      <c r="R7" s="88"/>
      <c r="S7" s="60"/>
      <c r="T7" s="85"/>
      <c r="U7" s="86">
        <v>25</v>
      </c>
      <c r="V7" s="87"/>
      <c r="W7" s="85"/>
      <c r="X7" s="88"/>
      <c r="Y7" s="59"/>
      <c r="Z7" s="89" t="s">
        <v>433</v>
      </c>
      <c r="AA7" s="88" t="s">
        <v>556</v>
      </c>
      <c r="AB7" s="90">
        <f>D11</f>
        <v>0</v>
      </c>
      <c r="AC7" s="59"/>
      <c r="AD7" s="78" t="s">
        <v>575</v>
      </c>
      <c r="AE7" s="79">
        <f>AM11</f>
        <v>43</v>
      </c>
      <c r="AF7" s="80" t="e">
        <f>L3*AE7/100</f>
        <v>#DIV/0!</v>
      </c>
      <c r="AG7" s="59"/>
      <c r="AH7" s="81">
        <v>15</v>
      </c>
      <c r="AI7" s="81">
        <v>0</v>
      </c>
      <c r="AJ7" s="82" t="s">
        <v>29</v>
      </c>
      <c r="AL7" s="83" t="s">
        <v>835</v>
      </c>
      <c r="AM7" s="103"/>
      <c r="AN7" s="83"/>
      <c r="AO7" s="103"/>
      <c r="AP7" s="103">
        <v>2000</v>
      </c>
      <c r="AQ7" s="103">
        <v>6225</v>
      </c>
      <c r="AR7" s="103">
        <v>6698</v>
      </c>
      <c r="AS7" s="103">
        <v>85000</v>
      </c>
      <c r="AT7" s="103"/>
      <c r="AU7" s="103">
        <v>1159</v>
      </c>
      <c r="AV7" s="103">
        <v>5900</v>
      </c>
      <c r="AW7" s="103"/>
      <c r="AX7" s="103">
        <v>1661</v>
      </c>
      <c r="AY7" s="103">
        <v>550</v>
      </c>
      <c r="AZ7" s="103">
        <v>16000</v>
      </c>
      <c r="BA7" s="103">
        <v>6924</v>
      </c>
      <c r="BB7" s="103">
        <v>2328</v>
      </c>
      <c r="BC7" s="103"/>
      <c r="BD7" s="103">
        <v>1770</v>
      </c>
      <c r="BE7" s="103"/>
      <c r="BF7" s="103"/>
      <c r="BG7" s="103"/>
      <c r="BH7" s="103"/>
      <c r="BI7" s="103">
        <v>1526</v>
      </c>
      <c r="BJ7" s="103">
        <v>8600</v>
      </c>
      <c r="BK7" s="103"/>
      <c r="BL7" s="91"/>
      <c r="BM7" s="92"/>
      <c r="BN7" s="92"/>
      <c r="BO7" s="92"/>
      <c r="BP7" s="92"/>
      <c r="BQ7" s="92"/>
    </row>
    <row r="8" spans="2:69" ht="12.6" customHeight="1" x14ac:dyDescent="0.3">
      <c r="B8" s="85"/>
      <c r="C8" s="86">
        <v>50</v>
      </c>
      <c r="D8" s="87"/>
      <c r="E8" s="85"/>
      <c r="F8" s="88"/>
      <c r="G8" s="60"/>
      <c r="H8" s="85"/>
      <c r="I8" s="86">
        <v>50</v>
      </c>
      <c r="J8" s="87"/>
      <c r="K8" s="85"/>
      <c r="L8" s="88"/>
      <c r="M8" s="60"/>
      <c r="N8" s="85"/>
      <c r="O8" s="89">
        <v>50</v>
      </c>
      <c r="P8" s="87"/>
      <c r="Q8" s="85"/>
      <c r="R8" s="88"/>
      <c r="S8" s="60"/>
      <c r="T8" s="85"/>
      <c r="U8" s="86">
        <v>50</v>
      </c>
      <c r="V8" s="87"/>
      <c r="W8" s="85"/>
      <c r="X8" s="88"/>
      <c r="Y8" s="59"/>
      <c r="Z8" s="89" t="s">
        <v>256</v>
      </c>
      <c r="AA8" s="88" t="s">
        <v>557</v>
      </c>
      <c r="AB8" s="90">
        <f>D14</f>
        <v>0</v>
      </c>
      <c r="AC8" s="59"/>
      <c r="AD8" s="78" t="s">
        <v>576</v>
      </c>
      <c r="AE8" s="79">
        <f>AM12</f>
        <v>31</v>
      </c>
      <c r="AF8" s="80" t="e">
        <f>R3*AE8/100</f>
        <v>#DIV/0!</v>
      </c>
      <c r="AG8" s="59"/>
      <c r="AH8" s="81">
        <v>30</v>
      </c>
      <c r="AI8" s="81">
        <v>16.666666666666668</v>
      </c>
      <c r="AJ8" s="82" t="s">
        <v>25</v>
      </c>
      <c r="AL8" s="83" t="s">
        <v>836</v>
      </c>
      <c r="AM8" s="103"/>
      <c r="AN8" s="83"/>
      <c r="AO8" s="103"/>
      <c r="AP8" s="103">
        <v>11</v>
      </c>
      <c r="AQ8" s="103">
        <v>14</v>
      </c>
      <c r="AR8" s="103">
        <v>34</v>
      </c>
      <c r="AS8" s="103">
        <v>120</v>
      </c>
      <c r="AT8" s="103">
        <v>15</v>
      </c>
      <c r="AU8" s="103">
        <v>11</v>
      </c>
      <c r="AV8" s="103">
        <v>39</v>
      </c>
      <c r="AW8" s="103"/>
      <c r="AX8" s="103">
        <v>25</v>
      </c>
      <c r="AY8" s="103">
        <v>9</v>
      </c>
      <c r="AZ8" s="103">
        <v>16</v>
      </c>
      <c r="BA8" s="103">
        <v>13</v>
      </c>
      <c r="BB8" s="103">
        <v>19</v>
      </c>
      <c r="BC8" s="103"/>
      <c r="BD8" s="103">
        <v>11</v>
      </c>
      <c r="BE8" s="103"/>
      <c r="BF8" s="103"/>
      <c r="BG8" s="103"/>
      <c r="BH8" s="103"/>
      <c r="BI8" s="103">
        <v>11</v>
      </c>
      <c r="BJ8" s="103">
        <v>19</v>
      </c>
      <c r="BK8" s="103"/>
      <c r="BL8" s="70" t="s">
        <v>497</v>
      </c>
      <c r="BM8" s="70" t="s">
        <v>604</v>
      </c>
      <c r="BN8" s="70"/>
      <c r="BO8" s="70" t="s">
        <v>605</v>
      </c>
      <c r="BP8" s="70"/>
      <c r="BQ8" s="70" t="s">
        <v>606</v>
      </c>
    </row>
    <row r="9" spans="2:69" ht="12.6" customHeight="1" x14ac:dyDescent="0.3">
      <c r="B9" s="85"/>
      <c r="C9" s="86">
        <v>75</v>
      </c>
      <c r="D9" s="87"/>
      <c r="E9" s="85"/>
      <c r="F9" s="88"/>
      <c r="G9" s="60"/>
      <c r="H9" s="85"/>
      <c r="I9" s="86">
        <v>75</v>
      </c>
      <c r="J9" s="87"/>
      <c r="K9" s="85"/>
      <c r="L9" s="88"/>
      <c r="M9" s="60"/>
      <c r="N9" s="85"/>
      <c r="O9" s="89">
        <v>75</v>
      </c>
      <c r="P9" s="87"/>
      <c r="Q9" s="85"/>
      <c r="R9" s="88"/>
      <c r="S9" s="60"/>
      <c r="T9" s="85"/>
      <c r="U9" s="86">
        <v>75</v>
      </c>
      <c r="V9" s="87"/>
      <c r="W9" s="85"/>
      <c r="X9" s="88"/>
      <c r="Y9" s="59"/>
      <c r="Z9" s="93" t="s">
        <v>441</v>
      </c>
      <c r="AA9" s="94" t="s">
        <v>558</v>
      </c>
      <c r="AB9" s="95">
        <f>D19</f>
        <v>0</v>
      </c>
      <c r="AC9" s="59"/>
      <c r="AD9" s="78" t="s">
        <v>577</v>
      </c>
      <c r="AE9" s="79">
        <f>AM13</f>
        <v>16</v>
      </c>
      <c r="AF9" s="80" t="e">
        <f>X3*AE9/100</f>
        <v>#DIV/0!</v>
      </c>
      <c r="AG9" s="59"/>
      <c r="AH9" s="81">
        <v>50</v>
      </c>
      <c r="AI9" s="81">
        <v>33.333333333333336</v>
      </c>
      <c r="AJ9" s="82" t="s">
        <v>15</v>
      </c>
      <c r="AL9" s="124" t="s">
        <v>846</v>
      </c>
      <c r="AM9" s="83">
        <f t="shared" ref="AM9:BE9" si="0">SUM(AM10:AM13)</f>
        <v>100</v>
      </c>
      <c r="AN9" s="83">
        <f>SUM(AN10:AN13)</f>
        <v>100</v>
      </c>
      <c r="AO9" s="83">
        <f t="shared" si="0"/>
        <v>100</v>
      </c>
      <c r="AP9" s="83">
        <f t="shared" si="0"/>
        <v>100</v>
      </c>
      <c r="AQ9" s="83">
        <f t="shared" si="0"/>
        <v>100</v>
      </c>
      <c r="AR9" s="83">
        <f t="shared" si="0"/>
        <v>100</v>
      </c>
      <c r="AS9" s="83">
        <f t="shared" si="0"/>
        <v>100</v>
      </c>
      <c r="AT9" s="83">
        <f t="shared" si="0"/>
        <v>100</v>
      </c>
      <c r="AU9" s="83">
        <f t="shared" si="0"/>
        <v>100</v>
      </c>
      <c r="AV9" s="83">
        <f t="shared" si="0"/>
        <v>100</v>
      </c>
      <c r="AW9" s="83">
        <f t="shared" si="0"/>
        <v>100</v>
      </c>
      <c r="AX9" s="83">
        <f t="shared" si="0"/>
        <v>100</v>
      </c>
      <c r="AY9" s="83">
        <f t="shared" si="0"/>
        <v>100</v>
      </c>
      <c r="AZ9" s="83">
        <f t="shared" si="0"/>
        <v>100</v>
      </c>
      <c r="BA9" s="83">
        <f t="shared" si="0"/>
        <v>100</v>
      </c>
      <c r="BB9" s="83">
        <f t="shared" si="0"/>
        <v>100</v>
      </c>
      <c r="BC9" s="83">
        <f t="shared" si="0"/>
        <v>100</v>
      </c>
      <c r="BD9" s="83">
        <f t="shared" si="0"/>
        <v>100</v>
      </c>
      <c r="BE9" s="83">
        <f t="shared" si="0"/>
        <v>100</v>
      </c>
      <c r="BF9" s="83">
        <f t="shared" ref="BF9" si="1">SUM(BF10:BF13)</f>
        <v>100</v>
      </c>
      <c r="BG9" s="83">
        <f>SUM(BG10:BG13)</f>
        <v>100</v>
      </c>
      <c r="BH9" s="83"/>
      <c r="BI9" s="83">
        <f>SUM(BI10:BI13)</f>
        <v>100</v>
      </c>
      <c r="BJ9" s="83">
        <f>SUM(BJ10:BJ13)</f>
        <v>90</v>
      </c>
      <c r="BK9" s="83">
        <f t="shared" ref="BK9" si="2">SUM(BK10:BK13)</f>
        <v>0</v>
      </c>
      <c r="BL9" s="84" t="s">
        <v>518</v>
      </c>
      <c r="BM9" s="84">
        <v>0</v>
      </c>
      <c r="BN9" s="84"/>
      <c r="BO9" s="84">
        <v>75</v>
      </c>
      <c r="BP9" s="84"/>
      <c r="BQ9" s="84">
        <v>100</v>
      </c>
    </row>
    <row r="10" spans="2:69" ht="12.6" customHeight="1" thickBot="1" x14ac:dyDescent="0.35">
      <c r="B10" s="96"/>
      <c r="C10" s="97">
        <v>100</v>
      </c>
      <c r="D10" s="98"/>
      <c r="E10" s="96"/>
      <c r="F10" s="94"/>
      <c r="G10" s="60"/>
      <c r="H10" s="96"/>
      <c r="I10" s="97">
        <v>100</v>
      </c>
      <c r="J10" s="98"/>
      <c r="K10" s="96"/>
      <c r="L10" s="94"/>
      <c r="M10" s="60"/>
      <c r="N10" s="96"/>
      <c r="O10" s="93">
        <v>100</v>
      </c>
      <c r="P10" s="98"/>
      <c r="Q10" s="96"/>
      <c r="R10" s="94"/>
      <c r="S10" s="60"/>
      <c r="T10" s="96"/>
      <c r="U10" s="97">
        <v>100</v>
      </c>
      <c r="V10" s="98"/>
      <c r="W10" s="96"/>
      <c r="X10" s="94"/>
      <c r="Y10" s="59"/>
      <c r="Z10" s="82"/>
      <c r="AA10" s="78"/>
      <c r="AB10" s="99"/>
      <c r="AC10" s="59"/>
      <c r="AD10" s="82" t="s">
        <v>596</v>
      </c>
      <c r="AE10" s="81">
        <f>SUM(AE6:AE9)</f>
        <v>100</v>
      </c>
      <c r="AF10" s="80" t="e">
        <f>SUM(AF6:AF9)</f>
        <v>#DIV/0!</v>
      </c>
      <c r="AG10" s="59"/>
      <c r="AH10" s="81">
        <v>70</v>
      </c>
      <c r="AI10" s="81">
        <v>50</v>
      </c>
      <c r="AJ10" s="82" t="s">
        <v>23</v>
      </c>
      <c r="AL10" s="78" t="s">
        <v>574</v>
      </c>
      <c r="AM10" s="83">
        <v>10</v>
      </c>
      <c r="AN10" s="83"/>
      <c r="AO10" s="145"/>
      <c r="AP10" s="145"/>
      <c r="AQ10" s="145"/>
      <c r="AR10" s="145"/>
      <c r="AS10" s="145"/>
      <c r="AT10" s="145"/>
      <c r="AU10" s="145"/>
      <c r="AV10" s="145"/>
      <c r="AW10" s="145"/>
      <c r="AX10" s="145"/>
      <c r="AY10" s="145"/>
      <c r="AZ10" s="145"/>
      <c r="BA10" s="145"/>
      <c r="BB10" s="145"/>
      <c r="BC10" s="145"/>
      <c r="BD10" s="145"/>
      <c r="BE10" s="145"/>
      <c r="BF10" s="145"/>
      <c r="BG10" s="145"/>
      <c r="BH10" s="145"/>
      <c r="BI10" s="145"/>
      <c r="BJ10" s="145"/>
      <c r="BK10" s="83"/>
      <c r="BL10" s="92"/>
      <c r="BM10" s="92"/>
      <c r="BN10" s="92"/>
      <c r="BO10" s="92"/>
      <c r="BP10" s="92"/>
      <c r="BQ10" s="92"/>
    </row>
    <row r="11" spans="2:69" ht="12.6" customHeight="1" x14ac:dyDescent="0.3">
      <c r="B11" s="71" t="s">
        <v>520</v>
      </c>
      <c r="C11" s="72">
        <v>0</v>
      </c>
      <c r="D11" s="73">
        <f>IF(E11="x",0,SUMPRODUCT('P-공시'!I9:I11,C11:C13))</f>
        <v>0</v>
      </c>
      <c r="E11" s="71" t="str">
        <f>IF(SUM('P-공시'!I9:I11)=1,"","x")</f>
        <v>x</v>
      </c>
      <c r="F11" s="75">
        <f>VLOOKUP(B11,$AL$15:$AM$74,2,FALSE)</f>
        <v>1.6244690289441668</v>
      </c>
      <c r="G11" s="60"/>
      <c r="H11" s="71" t="s">
        <v>548</v>
      </c>
      <c r="I11" s="72">
        <v>0</v>
      </c>
      <c r="J11" s="73">
        <f>IF(K11="x",0,SUMPRODUCT('E-환경'!I9:I13,I11:I15))</f>
        <v>0</v>
      </c>
      <c r="K11" s="71" t="str">
        <f>IF(SUM('E-환경'!I9:I13)=1,"","x")</f>
        <v>x</v>
      </c>
      <c r="L11" s="75">
        <f>VLOOKUP(H11,$AL$15:$AM$74,2,FALSE)</f>
        <v>1.6244690289441668</v>
      </c>
      <c r="M11" s="60"/>
      <c r="N11" s="71" t="s">
        <v>407</v>
      </c>
      <c r="O11" s="76">
        <v>0</v>
      </c>
      <c r="P11" s="73">
        <f>IF(Q11="x",0,SUMPRODUCT('S-사회'!I9:I13,O11:O15))</f>
        <v>0</v>
      </c>
      <c r="Q11" s="71" t="str">
        <f>IF(SUM('S-사회'!I9:I13)=1,"","x")</f>
        <v>x</v>
      </c>
      <c r="R11" s="75">
        <f>VLOOKUP(N11,$AL$15:$AM$74,2,FALSE)</f>
        <v>1.4665345400190395</v>
      </c>
      <c r="S11" s="60"/>
      <c r="T11" s="71" t="s">
        <v>541</v>
      </c>
      <c r="U11" s="72">
        <v>0</v>
      </c>
      <c r="V11" s="73">
        <f>IF(W11="x",0,SUMPRODUCT('G-지배구조'!I9:I13,U11:U15))</f>
        <v>0</v>
      </c>
      <c r="W11" s="71" t="str">
        <f>IF(SUM('G-지배구조'!I9:I13)=1,"","x")</f>
        <v>x</v>
      </c>
      <c r="X11" s="75">
        <f>VLOOKUP(T11,$AL$15:$AM$74,2,FALSE)</f>
        <v>1.6583121337138369</v>
      </c>
      <c r="Y11" s="59"/>
      <c r="Z11" s="76" t="s">
        <v>247</v>
      </c>
      <c r="AA11" s="74" t="s">
        <v>251</v>
      </c>
      <c r="AB11" s="77" t="e">
        <f>IF(COUNTIF(K6:K30,"x")=0,AVERAGE(J6:J30),SUM(J6:J30)/(COUNTA(H6:H30)-COUNTIF(K6:K30,"x")))</f>
        <v>#DIV/0!</v>
      </c>
      <c r="AC11" s="59"/>
      <c r="AD11" s="82" t="s">
        <v>598</v>
      </c>
      <c r="AE11" s="78"/>
      <c r="AF11" s="100" t="e">
        <f>VLOOKUP(AF10,AH6:AJ12,3)</f>
        <v>#DIV/0!</v>
      </c>
      <c r="AG11" s="59"/>
      <c r="AH11" s="81">
        <v>85</v>
      </c>
      <c r="AI11" s="81">
        <v>66.666666666666671</v>
      </c>
      <c r="AJ11" s="82" t="s">
        <v>19</v>
      </c>
      <c r="AL11" s="78" t="s">
        <v>575</v>
      </c>
      <c r="AM11" s="83">
        <f>ROUND(AN11*(100-$AM$10)/$AN$9,0)</f>
        <v>43</v>
      </c>
      <c r="AN11" s="143">
        <f>SUM(AO11:BI11)/COUNTA(AO11:BI11)</f>
        <v>47.75</v>
      </c>
      <c r="AO11" s="146">
        <v>60</v>
      </c>
      <c r="AP11" s="147">
        <v>15</v>
      </c>
      <c r="AQ11" s="147">
        <v>70</v>
      </c>
      <c r="AR11" s="147">
        <v>40</v>
      </c>
      <c r="AS11" s="147">
        <v>50</v>
      </c>
      <c r="AT11" s="147">
        <v>40</v>
      </c>
      <c r="AU11" s="147">
        <v>20</v>
      </c>
      <c r="AV11" s="147">
        <v>50</v>
      </c>
      <c r="AW11" s="147">
        <v>30</v>
      </c>
      <c r="AX11" s="147">
        <v>50</v>
      </c>
      <c r="AY11" s="147">
        <v>60</v>
      </c>
      <c r="AZ11" s="147">
        <v>40</v>
      </c>
      <c r="BA11" s="147">
        <v>40</v>
      </c>
      <c r="BB11" s="147">
        <v>70</v>
      </c>
      <c r="BC11" s="147">
        <v>80</v>
      </c>
      <c r="BD11" s="147">
        <v>60</v>
      </c>
      <c r="BE11" s="147">
        <v>50</v>
      </c>
      <c r="BF11" s="147">
        <v>30</v>
      </c>
      <c r="BG11" s="147">
        <v>50</v>
      </c>
      <c r="BH11" s="147"/>
      <c r="BI11" s="148">
        <v>50</v>
      </c>
      <c r="BJ11" s="144">
        <v>30</v>
      </c>
      <c r="BK11" s="83"/>
      <c r="BL11" s="70" t="s">
        <v>497</v>
      </c>
      <c r="BM11" s="70" t="s">
        <v>604</v>
      </c>
      <c r="BN11" s="70"/>
      <c r="BO11" s="70" t="s">
        <v>605</v>
      </c>
      <c r="BP11" s="70"/>
      <c r="BQ11" s="70" t="s">
        <v>606</v>
      </c>
    </row>
    <row r="12" spans="2:69" ht="12.6" customHeight="1" x14ac:dyDescent="0.3">
      <c r="B12" s="85"/>
      <c r="C12" s="86">
        <v>75</v>
      </c>
      <c r="D12" s="87"/>
      <c r="E12" s="85"/>
      <c r="F12" s="101"/>
      <c r="G12" s="60"/>
      <c r="H12" s="85"/>
      <c r="I12" s="86">
        <v>25</v>
      </c>
      <c r="J12" s="87"/>
      <c r="K12" s="85"/>
      <c r="L12" s="88"/>
      <c r="M12" s="60"/>
      <c r="N12" s="85"/>
      <c r="O12" s="89">
        <v>25</v>
      </c>
      <c r="P12" s="87"/>
      <c r="Q12" s="85"/>
      <c r="R12" s="88"/>
      <c r="S12" s="60"/>
      <c r="T12" s="85"/>
      <c r="U12" s="86">
        <v>25</v>
      </c>
      <c r="V12" s="87"/>
      <c r="W12" s="85"/>
      <c r="X12" s="88"/>
      <c r="Y12" s="59"/>
      <c r="Z12" s="89" t="s">
        <v>444</v>
      </c>
      <c r="AA12" s="88" t="s">
        <v>551</v>
      </c>
      <c r="AB12" s="90" t="e">
        <f>IF(COUNTIF(K31:K38,"x")=0,AVERAGE(J31:J38),SUM(J31:J38)/(COUNTA(H31:H38)-COUNTIF(K31:K38,"x")))</f>
        <v>#DIV/0!</v>
      </c>
      <c r="AC12" s="59"/>
      <c r="AD12" s="59"/>
      <c r="AE12" s="59"/>
      <c r="AG12" s="59"/>
      <c r="AH12" s="81">
        <v>95</v>
      </c>
      <c r="AI12" s="81">
        <v>83.333333333333343</v>
      </c>
      <c r="AJ12" s="82" t="s">
        <v>599</v>
      </c>
      <c r="AL12" s="78" t="s">
        <v>576</v>
      </c>
      <c r="AM12" s="83">
        <f>ROUND(AN12*(100-$AM$10)/$AN$9,0)</f>
        <v>31</v>
      </c>
      <c r="AN12" s="143">
        <f t="shared" ref="AN12:AN13" si="3">SUM(AO12:BI12)/COUNTA(AO12:BI12)</f>
        <v>34.25</v>
      </c>
      <c r="AO12" s="149">
        <v>30</v>
      </c>
      <c r="AP12" s="83">
        <v>80</v>
      </c>
      <c r="AQ12" s="83">
        <v>30</v>
      </c>
      <c r="AR12" s="83">
        <v>30</v>
      </c>
      <c r="AS12" s="83">
        <v>30</v>
      </c>
      <c r="AT12" s="83">
        <v>30</v>
      </c>
      <c r="AU12" s="83">
        <v>50</v>
      </c>
      <c r="AV12" s="83">
        <v>30</v>
      </c>
      <c r="AW12" s="83">
        <v>30</v>
      </c>
      <c r="AX12" s="83">
        <v>40</v>
      </c>
      <c r="AY12" s="83">
        <v>30</v>
      </c>
      <c r="AZ12" s="83">
        <v>30</v>
      </c>
      <c r="BA12" s="83">
        <v>30</v>
      </c>
      <c r="BB12" s="83">
        <v>20</v>
      </c>
      <c r="BC12" s="83">
        <v>10</v>
      </c>
      <c r="BD12" s="83">
        <v>30</v>
      </c>
      <c r="BE12" s="83">
        <v>35</v>
      </c>
      <c r="BF12" s="83">
        <v>50</v>
      </c>
      <c r="BG12" s="83">
        <v>40</v>
      </c>
      <c r="BH12" s="83"/>
      <c r="BI12" s="150">
        <v>30</v>
      </c>
      <c r="BJ12" s="144">
        <v>30</v>
      </c>
      <c r="BK12" s="83"/>
      <c r="BL12" s="84" t="s">
        <v>518</v>
      </c>
      <c r="BM12" s="84">
        <v>0</v>
      </c>
      <c r="BN12" s="84"/>
      <c r="BO12" s="84">
        <v>50</v>
      </c>
      <c r="BP12" s="84"/>
      <c r="BQ12" s="84">
        <v>100</v>
      </c>
    </row>
    <row r="13" spans="2:69" ht="12.6" customHeight="1" thickBot="1" x14ac:dyDescent="0.35">
      <c r="B13" s="96"/>
      <c r="C13" s="97">
        <v>100</v>
      </c>
      <c r="D13" s="98"/>
      <c r="E13" s="96"/>
      <c r="F13" s="104"/>
      <c r="G13" s="60"/>
      <c r="H13" s="85"/>
      <c r="I13" s="86">
        <v>50</v>
      </c>
      <c r="J13" s="87"/>
      <c r="K13" s="85"/>
      <c r="L13" s="88"/>
      <c r="M13" s="60"/>
      <c r="N13" s="85"/>
      <c r="O13" s="89">
        <v>50</v>
      </c>
      <c r="P13" s="87"/>
      <c r="Q13" s="85"/>
      <c r="R13" s="88"/>
      <c r="S13" s="60"/>
      <c r="T13" s="85"/>
      <c r="U13" s="86">
        <v>50</v>
      </c>
      <c r="V13" s="87"/>
      <c r="W13" s="85"/>
      <c r="X13" s="88"/>
      <c r="Y13" s="59"/>
      <c r="Z13" s="89" t="s">
        <v>467</v>
      </c>
      <c r="AA13" s="88" t="s">
        <v>559</v>
      </c>
      <c r="AB13" s="90" t="e">
        <f>IF(COUNTIF(K39:K62,"x")=0,AVERAGE(J39:J62),SUM(J39:J62)/(COUNTA(H39:H62)-COUNTIF(K39:K62,"x")))</f>
        <v>#DIV/0!</v>
      </c>
      <c r="AC13" s="59"/>
      <c r="AD13" s="59"/>
      <c r="AE13" s="59"/>
      <c r="AF13" s="59"/>
      <c r="AG13" s="59"/>
      <c r="AH13" s="105" t="s">
        <v>602</v>
      </c>
      <c r="AI13" s="59"/>
      <c r="AJ13" s="59"/>
      <c r="AL13" s="78" t="s">
        <v>577</v>
      </c>
      <c r="AM13" s="83">
        <f>100-SUM(AM10:AM12)</f>
        <v>16</v>
      </c>
      <c r="AN13" s="143">
        <f t="shared" si="3"/>
        <v>18</v>
      </c>
      <c r="AO13" s="151">
        <v>10</v>
      </c>
      <c r="AP13" s="152">
        <v>5</v>
      </c>
      <c r="AQ13" s="152">
        <v>0</v>
      </c>
      <c r="AR13" s="152">
        <v>30</v>
      </c>
      <c r="AS13" s="152">
        <v>20</v>
      </c>
      <c r="AT13" s="152">
        <v>30</v>
      </c>
      <c r="AU13" s="152">
        <v>30</v>
      </c>
      <c r="AV13" s="152">
        <v>20</v>
      </c>
      <c r="AW13" s="152">
        <v>40</v>
      </c>
      <c r="AX13" s="152">
        <v>10</v>
      </c>
      <c r="AY13" s="152">
        <v>10</v>
      </c>
      <c r="AZ13" s="152">
        <v>30</v>
      </c>
      <c r="BA13" s="152">
        <v>30</v>
      </c>
      <c r="BB13" s="152">
        <v>10</v>
      </c>
      <c r="BC13" s="152">
        <v>10</v>
      </c>
      <c r="BD13" s="152">
        <v>10</v>
      </c>
      <c r="BE13" s="152">
        <v>15</v>
      </c>
      <c r="BF13" s="152">
        <v>20</v>
      </c>
      <c r="BG13" s="152">
        <v>10</v>
      </c>
      <c r="BH13" s="152"/>
      <c r="BI13" s="153">
        <v>20</v>
      </c>
      <c r="BJ13" s="144">
        <v>30</v>
      </c>
      <c r="BK13" s="83"/>
      <c r="BL13" s="92"/>
      <c r="BM13" s="92"/>
      <c r="BN13" s="92"/>
      <c r="BO13" s="92"/>
      <c r="BP13" s="92"/>
      <c r="BQ13" s="92"/>
    </row>
    <row r="14" spans="2:69" ht="12.6" customHeight="1" thickBot="1" x14ac:dyDescent="0.35">
      <c r="B14" s="71" t="s">
        <v>521</v>
      </c>
      <c r="C14" s="72">
        <v>0</v>
      </c>
      <c r="D14" s="73">
        <f>IF(E14="x",0,SUMPRODUCT('P-공시'!I12:I16,C14:C18))</f>
        <v>0</v>
      </c>
      <c r="E14" s="71" t="str">
        <f>IF(SUM('P-공시'!I12:I16)=1,"","x")</f>
        <v>x</v>
      </c>
      <c r="F14" s="75">
        <f>VLOOKUP(B14,$AL$15:$AM$74,2,FALSE)</f>
        <v>1.7056924803913751</v>
      </c>
      <c r="G14" s="60"/>
      <c r="H14" s="85"/>
      <c r="I14" s="86">
        <v>75</v>
      </c>
      <c r="J14" s="87"/>
      <c r="K14" s="85"/>
      <c r="L14" s="88"/>
      <c r="M14" s="60"/>
      <c r="N14" s="85"/>
      <c r="O14" s="89">
        <v>75</v>
      </c>
      <c r="P14" s="87"/>
      <c r="Q14" s="85"/>
      <c r="R14" s="88"/>
      <c r="S14" s="60"/>
      <c r="T14" s="85"/>
      <c r="U14" s="86">
        <v>75</v>
      </c>
      <c r="V14" s="87"/>
      <c r="W14" s="85"/>
      <c r="X14" s="88"/>
      <c r="Y14" s="59"/>
      <c r="Z14" s="89" t="s">
        <v>474</v>
      </c>
      <c r="AA14" s="88" t="s">
        <v>417</v>
      </c>
      <c r="AB14" s="90" t="e">
        <f>IF(COUNTIF(K63:K75,"x")=0,AVERAGE(J63:J75),SUM(J63:J75)/(COUNTA(H63:H75)-COUNTIF(K63:K75,"x")))</f>
        <v>#DIV/0!</v>
      </c>
      <c r="AC14" s="59"/>
      <c r="AD14" s="59"/>
      <c r="AE14" s="59"/>
      <c r="AF14" s="59"/>
      <c r="AG14" s="59"/>
      <c r="AH14" s="59"/>
      <c r="AI14" s="59"/>
      <c r="AJ14" s="59"/>
      <c r="AL14" s="124" t="s">
        <v>846</v>
      </c>
      <c r="AM14" s="57">
        <f>SUM(AM15:AM74)</f>
        <v>99.999999999999986</v>
      </c>
      <c r="AN14" s="110">
        <f>SUM(AN15:AN74)</f>
        <v>211.0579744816587</v>
      </c>
      <c r="AO14" s="155"/>
      <c r="AP14" s="155"/>
      <c r="AQ14" s="155"/>
      <c r="AR14" s="155"/>
      <c r="AS14" s="155"/>
      <c r="AT14" s="155"/>
      <c r="AU14" s="155"/>
      <c r="AV14" s="155"/>
      <c r="AW14" s="155"/>
      <c r="AX14" s="155"/>
      <c r="AY14" s="155"/>
      <c r="AZ14" s="155"/>
      <c r="BA14" s="155"/>
      <c r="BB14" s="155"/>
      <c r="BC14" s="155"/>
      <c r="BD14" s="155"/>
      <c r="BE14" s="155"/>
      <c r="BF14" s="155"/>
      <c r="BG14" s="155"/>
      <c r="BH14" s="155"/>
      <c r="BI14" s="155"/>
      <c r="BJ14" s="155"/>
      <c r="BK14" s="83"/>
      <c r="BL14" s="70" t="s">
        <v>497</v>
      </c>
      <c r="BM14" s="70" t="s">
        <v>609</v>
      </c>
      <c r="BN14" s="70" t="s">
        <v>24</v>
      </c>
      <c r="BO14" s="70" t="s">
        <v>32</v>
      </c>
      <c r="BP14" s="70" t="s">
        <v>21</v>
      </c>
      <c r="BQ14" s="70" t="s">
        <v>26</v>
      </c>
    </row>
    <row r="15" spans="2:69" ht="12.6" customHeight="1" x14ac:dyDescent="0.3">
      <c r="B15" s="85"/>
      <c r="C15" s="86">
        <v>25</v>
      </c>
      <c r="D15" s="87"/>
      <c r="E15" s="85"/>
      <c r="F15" s="88"/>
      <c r="G15" s="60"/>
      <c r="H15" s="96"/>
      <c r="I15" s="97">
        <v>100</v>
      </c>
      <c r="J15" s="98"/>
      <c r="K15" s="96"/>
      <c r="L15" s="94"/>
      <c r="M15" s="60"/>
      <c r="N15" s="96"/>
      <c r="O15" s="93">
        <v>100</v>
      </c>
      <c r="P15" s="98"/>
      <c r="Q15" s="96"/>
      <c r="R15" s="94"/>
      <c r="S15" s="60"/>
      <c r="T15" s="96"/>
      <c r="U15" s="97">
        <v>100</v>
      </c>
      <c r="V15" s="98"/>
      <c r="W15" s="96"/>
      <c r="X15" s="94"/>
      <c r="Y15" s="59"/>
      <c r="Z15" s="89" t="s">
        <v>455</v>
      </c>
      <c r="AA15" s="88" t="s">
        <v>266</v>
      </c>
      <c r="AB15" s="90" t="e">
        <f>IF(COUNTIF(K76:K88,"x")=0,AVERAGE(J76:J88),SUM(J76:J88)/(COUNTA(H76:H88)-COUNTIF(K76:K88,"x")))</f>
        <v>#DIV/0!</v>
      </c>
      <c r="AC15" s="59"/>
      <c r="AD15" s="59"/>
      <c r="AE15" s="59"/>
      <c r="AF15" s="59"/>
      <c r="AG15" s="59"/>
      <c r="AH15" s="59"/>
      <c r="AI15" s="59"/>
      <c r="AJ15" s="59"/>
      <c r="AL15" s="83" t="s">
        <v>519</v>
      </c>
      <c r="AM15" s="102">
        <f t="shared" ref="AM15:AM46" si="4">AN15*100/$AN$14</f>
        <v>1.7372793781764004</v>
      </c>
      <c r="AN15" s="143">
        <f>SUM(AO15:BJ15)/COUNTA(AO15:BJ15)</f>
        <v>3.6666666666666665</v>
      </c>
      <c r="AO15" s="156">
        <v>3</v>
      </c>
      <c r="AP15" s="157">
        <v>5</v>
      </c>
      <c r="AQ15" s="157"/>
      <c r="AR15" s="157">
        <v>4</v>
      </c>
      <c r="AS15" s="157">
        <v>2</v>
      </c>
      <c r="AT15" s="157">
        <v>4</v>
      </c>
      <c r="AU15" s="157">
        <v>2</v>
      </c>
      <c r="AV15" s="157">
        <v>5</v>
      </c>
      <c r="AW15" s="157">
        <v>4</v>
      </c>
      <c r="AX15" s="157">
        <v>4</v>
      </c>
      <c r="AY15" s="157">
        <v>2</v>
      </c>
      <c r="AZ15" s="157">
        <v>3</v>
      </c>
      <c r="BA15" s="157">
        <v>4</v>
      </c>
      <c r="BB15" s="157">
        <v>3</v>
      </c>
      <c r="BC15" s="157">
        <v>5</v>
      </c>
      <c r="BD15" s="157">
        <v>4</v>
      </c>
      <c r="BE15" s="157">
        <v>4</v>
      </c>
      <c r="BF15" s="157">
        <v>4</v>
      </c>
      <c r="BG15" s="157">
        <v>5</v>
      </c>
      <c r="BH15" s="157">
        <v>4</v>
      </c>
      <c r="BI15" s="157">
        <v>4</v>
      </c>
      <c r="BJ15" s="158">
        <v>2</v>
      </c>
      <c r="BK15" s="154"/>
      <c r="BL15" s="228" t="s">
        <v>616</v>
      </c>
      <c r="BM15" s="226" t="s">
        <v>611</v>
      </c>
      <c r="BN15" s="226" t="s">
        <v>612</v>
      </c>
      <c r="BO15" s="226" t="s">
        <v>613</v>
      </c>
      <c r="BP15" s="226" t="s">
        <v>614</v>
      </c>
      <c r="BQ15" s="226" t="s">
        <v>615</v>
      </c>
    </row>
    <row r="16" spans="2:69" ht="12.6" customHeight="1" x14ac:dyDescent="0.3">
      <c r="B16" s="85"/>
      <c r="C16" s="86">
        <v>50</v>
      </c>
      <c r="D16" s="87"/>
      <c r="E16" s="85"/>
      <c r="F16" s="88"/>
      <c r="G16" s="60"/>
      <c r="H16" s="71" t="s">
        <v>386</v>
      </c>
      <c r="I16" s="72">
        <v>0</v>
      </c>
      <c r="J16" s="73">
        <f>IF(K21="x",0,SUMPRODUCT('E-환경'!I14:I18,I16:I20)/2+SUMPRODUCT('E-환경'!I19:I23,I21:I25)/2)</f>
        <v>0</v>
      </c>
      <c r="K16" s="71" t="str">
        <f>IF(SUM('E-환경'!I14:I23)=2,"","x")</f>
        <v>x</v>
      </c>
      <c r="L16" s="75">
        <f>VLOOKUP(H16,$AL$15:$AM$74,2,FALSE)</f>
        <v>1.7147173083299541</v>
      </c>
      <c r="M16" s="60"/>
      <c r="N16" s="71" t="s">
        <v>431</v>
      </c>
      <c r="O16" s="76">
        <v>0</v>
      </c>
      <c r="P16" s="73">
        <f>IF(Q16="x",0,SUMPRODUCT('S-사회'!I14:I18,O16:O20))</f>
        <v>0</v>
      </c>
      <c r="Q16" s="71" t="str">
        <f>IF(SUM('S-사회'!I14:I18)=1,"","x")</f>
        <v>x</v>
      </c>
      <c r="R16" s="75">
        <f>VLOOKUP(N16,$AL$15:$AM$74,2,FALSE)</f>
        <v>1.4924809203424532</v>
      </c>
      <c r="S16" s="60"/>
      <c r="T16" s="71" t="s">
        <v>542</v>
      </c>
      <c r="U16" s="72">
        <v>0</v>
      </c>
      <c r="V16" s="73">
        <f>IF(W16="x",0,SUMPRODUCT('G-지배구조'!I14:I18,U16:U20))</f>
        <v>0</v>
      </c>
      <c r="W16" s="71" t="str">
        <f>IF(SUM('G-지배구조'!I14:I18)=1,"","x")</f>
        <v>x</v>
      </c>
      <c r="X16" s="75">
        <f>VLOOKUP(T16,$AL$15:$AM$74,2,FALSE)</f>
        <v>1.6152390912797114</v>
      </c>
      <c r="Y16" s="59"/>
      <c r="Z16" s="93" t="s">
        <v>440</v>
      </c>
      <c r="AA16" s="94" t="s">
        <v>404</v>
      </c>
      <c r="AB16" s="95" t="e">
        <f>IF(COUNTIF(K89:K104,"x")=0,AVERAGE(J89:J104),SUM(J89:J104)/(COUNTA(H89:H104)-COUNTIF(K89:K104,"x")))</f>
        <v>#DIV/0!</v>
      </c>
      <c r="AC16" s="59"/>
      <c r="AD16" s="59"/>
      <c r="AE16" s="59"/>
      <c r="AF16" s="59"/>
      <c r="AG16" s="59"/>
      <c r="AH16" s="59"/>
      <c r="AI16" s="59"/>
      <c r="AJ16" s="59"/>
      <c r="AL16" s="83" t="s">
        <v>520</v>
      </c>
      <c r="AM16" s="102">
        <f t="shared" si="4"/>
        <v>1.6244690289441668</v>
      </c>
      <c r="AN16" s="143">
        <f t="shared" ref="AN16:AN74" si="5">SUM(AO16:BJ16)/COUNTA(AO16:BJ16)</f>
        <v>3.4285714285714284</v>
      </c>
      <c r="AO16" s="159">
        <v>4</v>
      </c>
      <c r="AP16" s="103">
        <v>5</v>
      </c>
      <c r="AQ16" s="103"/>
      <c r="AR16" s="103">
        <v>3</v>
      </c>
      <c r="AS16" s="103">
        <v>3</v>
      </c>
      <c r="AT16" s="103">
        <v>4</v>
      </c>
      <c r="AU16" s="103">
        <v>2</v>
      </c>
      <c r="AV16" s="103">
        <v>5</v>
      </c>
      <c r="AW16" s="103">
        <v>3</v>
      </c>
      <c r="AX16" s="103">
        <v>3</v>
      </c>
      <c r="AY16" s="103">
        <v>1</v>
      </c>
      <c r="AZ16" s="103">
        <v>4</v>
      </c>
      <c r="BA16" s="103">
        <v>3</v>
      </c>
      <c r="BB16" s="103">
        <v>4</v>
      </c>
      <c r="BC16" s="103">
        <v>5</v>
      </c>
      <c r="BD16" s="103">
        <v>3</v>
      </c>
      <c r="BE16" s="103">
        <v>1</v>
      </c>
      <c r="BF16" s="103">
        <v>4</v>
      </c>
      <c r="BG16" s="103">
        <v>5</v>
      </c>
      <c r="BH16" s="103">
        <v>4</v>
      </c>
      <c r="BI16" s="103">
        <v>4</v>
      </c>
      <c r="BJ16" s="160">
        <v>2</v>
      </c>
      <c r="BK16" s="154"/>
      <c r="BL16" s="229"/>
      <c r="BM16" s="227"/>
      <c r="BN16" s="227"/>
      <c r="BO16" s="227"/>
      <c r="BP16" s="227"/>
      <c r="BQ16" s="227"/>
    </row>
    <row r="17" spans="2:69" ht="12.6" customHeight="1" x14ac:dyDescent="0.3">
      <c r="B17" s="85"/>
      <c r="C17" s="86">
        <v>75</v>
      </c>
      <c r="D17" s="87"/>
      <c r="E17" s="85"/>
      <c r="F17" s="88"/>
      <c r="G17" s="60"/>
      <c r="H17" s="85"/>
      <c r="I17" s="86">
        <v>25</v>
      </c>
      <c r="J17" s="87"/>
      <c r="K17" s="85"/>
      <c r="L17" s="88"/>
      <c r="M17" s="60"/>
      <c r="N17" s="85"/>
      <c r="O17" s="89">
        <v>25</v>
      </c>
      <c r="P17" s="87"/>
      <c r="Q17" s="85"/>
      <c r="R17" s="88"/>
      <c r="S17" s="60"/>
      <c r="T17" s="85"/>
      <c r="U17" s="86">
        <v>25</v>
      </c>
      <c r="V17" s="87"/>
      <c r="W17" s="85"/>
      <c r="X17" s="88"/>
      <c r="Y17" s="59"/>
      <c r="Z17" s="82"/>
      <c r="AA17" s="78"/>
      <c r="AB17" s="99"/>
      <c r="AC17" s="59"/>
      <c r="AD17" s="59"/>
      <c r="AE17" s="59"/>
      <c r="AF17" s="59"/>
      <c r="AG17" s="59"/>
      <c r="AH17" s="59"/>
      <c r="AI17" s="59"/>
      <c r="AJ17" s="59"/>
      <c r="AL17" s="83" t="s">
        <v>521</v>
      </c>
      <c r="AM17" s="102">
        <f t="shared" si="4"/>
        <v>1.7056924803913751</v>
      </c>
      <c r="AN17" s="143">
        <f t="shared" si="5"/>
        <v>3.6</v>
      </c>
      <c r="AO17" s="159">
        <v>3</v>
      </c>
      <c r="AP17" s="103">
        <v>5</v>
      </c>
      <c r="AQ17" s="103"/>
      <c r="AR17" s="103">
        <v>3</v>
      </c>
      <c r="AS17" s="103">
        <v>3</v>
      </c>
      <c r="AT17" s="103">
        <v>4</v>
      </c>
      <c r="AU17" s="103">
        <v>3</v>
      </c>
      <c r="AV17" s="103">
        <v>5</v>
      </c>
      <c r="AW17" s="103">
        <v>3</v>
      </c>
      <c r="AX17" s="103">
        <v>3</v>
      </c>
      <c r="AY17" s="103"/>
      <c r="AZ17" s="103">
        <v>4</v>
      </c>
      <c r="BA17" s="103">
        <v>3</v>
      </c>
      <c r="BB17" s="103">
        <v>4</v>
      </c>
      <c r="BC17" s="103">
        <v>5</v>
      </c>
      <c r="BD17" s="103">
        <v>3</v>
      </c>
      <c r="BE17" s="103">
        <v>3</v>
      </c>
      <c r="BF17" s="103">
        <v>4</v>
      </c>
      <c r="BG17" s="103">
        <v>5</v>
      </c>
      <c r="BH17" s="103">
        <v>3</v>
      </c>
      <c r="BI17" s="103">
        <v>4</v>
      </c>
      <c r="BJ17" s="160">
        <v>2</v>
      </c>
      <c r="BK17" s="154"/>
      <c r="BL17" s="84" t="s">
        <v>518</v>
      </c>
      <c r="BM17" s="84">
        <v>0</v>
      </c>
      <c r="BN17" s="84">
        <v>25</v>
      </c>
      <c r="BO17" s="84">
        <v>50</v>
      </c>
      <c r="BP17" s="84">
        <v>75</v>
      </c>
      <c r="BQ17" s="84">
        <v>100</v>
      </c>
    </row>
    <row r="18" spans="2:69" ht="12.6" customHeight="1" x14ac:dyDescent="0.3">
      <c r="B18" s="96"/>
      <c r="C18" s="97">
        <v>100</v>
      </c>
      <c r="D18" s="98"/>
      <c r="E18" s="96"/>
      <c r="F18" s="94"/>
      <c r="G18" s="60"/>
      <c r="H18" s="85"/>
      <c r="I18" s="86">
        <v>50</v>
      </c>
      <c r="J18" s="87"/>
      <c r="K18" s="85"/>
      <c r="L18" s="88"/>
      <c r="M18" s="60"/>
      <c r="N18" s="85"/>
      <c r="O18" s="89">
        <v>50</v>
      </c>
      <c r="P18" s="87"/>
      <c r="Q18" s="85"/>
      <c r="R18" s="88"/>
      <c r="S18" s="60"/>
      <c r="T18" s="85"/>
      <c r="U18" s="86">
        <v>50</v>
      </c>
      <c r="V18" s="87"/>
      <c r="W18" s="85"/>
      <c r="X18" s="88"/>
      <c r="Y18" s="59"/>
      <c r="Z18" s="76" t="s">
        <v>470</v>
      </c>
      <c r="AA18" s="74" t="s">
        <v>17</v>
      </c>
      <c r="AB18" s="77" t="e">
        <f>IF(COUNTIF(Q6:Q20,"x")=0,AVERAGE(P6:P20),SUM(P6:P20)/(COUNTA(N6:N20)-COUNTIF(Q6:Q20,"x")))</f>
        <v>#DIV/0!</v>
      </c>
      <c r="AC18" s="59"/>
      <c r="AD18" s="59"/>
      <c r="AE18" s="59"/>
      <c r="AF18" s="59"/>
      <c r="AG18" s="59"/>
      <c r="AH18" s="59"/>
      <c r="AI18" s="59"/>
      <c r="AJ18" s="59"/>
      <c r="AL18" s="83" t="s">
        <v>248</v>
      </c>
      <c r="AM18" s="102">
        <f t="shared" si="4"/>
        <v>1.6470310987906138</v>
      </c>
      <c r="AN18" s="143">
        <f t="shared" si="5"/>
        <v>3.4761904761904763</v>
      </c>
      <c r="AO18" s="159">
        <v>3</v>
      </c>
      <c r="AP18" s="103">
        <v>4</v>
      </c>
      <c r="AQ18" s="103"/>
      <c r="AR18" s="103">
        <v>4</v>
      </c>
      <c r="AS18" s="103">
        <v>3</v>
      </c>
      <c r="AT18" s="103">
        <v>4</v>
      </c>
      <c r="AU18" s="103">
        <v>3</v>
      </c>
      <c r="AV18" s="103">
        <v>5</v>
      </c>
      <c r="AW18" s="103">
        <v>3</v>
      </c>
      <c r="AX18" s="103">
        <v>3</v>
      </c>
      <c r="AY18" s="103">
        <v>3</v>
      </c>
      <c r="AZ18" s="103">
        <v>4</v>
      </c>
      <c r="BA18" s="103">
        <v>4</v>
      </c>
      <c r="BB18" s="103">
        <v>3</v>
      </c>
      <c r="BC18" s="103">
        <v>5</v>
      </c>
      <c r="BD18" s="103">
        <v>3</v>
      </c>
      <c r="BE18" s="103">
        <v>1</v>
      </c>
      <c r="BF18" s="103">
        <v>4</v>
      </c>
      <c r="BG18" s="103">
        <v>5</v>
      </c>
      <c r="BH18" s="103">
        <v>3</v>
      </c>
      <c r="BI18" s="103">
        <v>4</v>
      </c>
      <c r="BJ18" s="160">
        <v>2</v>
      </c>
      <c r="BK18" s="154"/>
    </row>
    <row r="19" spans="2:69" ht="12.6" customHeight="1" x14ac:dyDescent="0.3">
      <c r="B19" s="71" t="s">
        <v>248</v>
      </c>
      <c r="C19" s="72">
        <v>0</v>
      </c>
      <c r="D19" s="73">
        <f>IF(E19="x",0,SUMPRODUCT('P-공시'!I17:I21,C19:C23))</f>
        <v>0</v>
      </c>
      <c r="E19" s="71" t="str">
        <f>IF(SUM('P-공시'!I17:I21)=1,"","x")</f>
        <v>x</v>
      </c>
      <c r="F19" s="75">
        <f>VLOOKUP(B19,$AL$15:$AM$74,2,FALSE)</f>
        <v>1.6470310987906138</v>
      </c>
      <c r="G19" s="60"/>
      <c r="H19" s="85"/>
      <c r="I19" s="86">
        <v>75</v>
      </c>
      <c r="J19" s="87"/>
      <c r="K19" s="85"/>
      <c r="L19" s="88"/>
      <c r="M19" s="60"/>
      <c r="N19" s="85"/>
      <c r="O19" s="89">
        <v>75</v>
      </c>
      <c r="P19" s="87"/>
      <c r="Q19" s="85"/>
      <c r="R19" s="88"/>
      <c r="S19" s="60"/>
      <c r="T19" s="85"/>
      <c r="U19" s="86">
        <v>75</v>
      </c>
      <c r="V19" s="87"/>
      <c r="W19" s="85"/>
      <c r="X19" s="88"/>
      <c r="Y19" s="59"/>
      <c r="Z19" s="89" t="s">
        <v>447</v>
      </c>
      <c r="AA19" s="88" t="s">
        <v>554</v>
      </c>
      <c r="AB19" s="90" t="e">
        <f>IF(COUNTIF(Q21:Q50,"x")=0,AVERAGE(P21:P50),SUM(P21:P50)/(COUNTA(N21:N50)-COUNTIF(Q21:Q50,"x")))</f>
        <v>#DIV/0!</v>
      </c>
      <c r="AC19" s="59"/>
      <c r="AD19" s="59"/>
      <c r="AE19" s="59"/>
      <c r="AF19" s="59"/>
      <c r="AG19" s="59"/>
      <c r="AH19" s="59"/>
      <c r="AI19" s="59"/>
      <c r="AJ19" s="59"/>
      <c r="AL19" s="106" t="s">
        <v>526</v>
      </c>
      <c r="AM19" s="102">
        <f t="shared" si="4"/>
        <v>1.7444582185820883</v>
      </c>
      <c r="AN19" s="143">
        <f t="shared" si="5"/>
        <v>3.6818181818181817</v>
      </c>
      <c r="AO19" s="159">
        <v>5</v>
      </c>
      <c r="AP19" s="103">
        <v>4</v>
      </c>
      <c r="AQ19" s="103">
        <v>1</v>
      </c>
      <c r="AR19" s="103">
        <v>3</v>
      </c>
      <c r="AS19" s="103">
        <v>4</v>
      </c>
      <c r="AT19" s="103">
        <v>3</v>
      </c>
      <c r="AU19" s="103">
        <v>3</v>
      </c>
      <c r="AV19" s="103">
        <v>5</v>
      </c>
      <c r="AW19" s="103">
        <v>4</v>
      </c>
      <c r="AX19" s="103">
        <v>4</v>
      </c>
      <c r="AY19" s="103">
        <v>3</v>
      </c>
      <c r="AZ19" s="103">
        <v>4</v>
      </c>
      <c r="BA19" s="103">
        <v>3</v>
      </c>
      <c r="BB19" s="103">
        <v>3</v>
      </c>
      <c r="BC19" s="103">
        <v>4</v>
      </c>
      <c r="BD19" s="103">
        <v>4</v>
      </c>
      <c r="BE19" s="103">
        <v>5</v>
      </c>
      <c r="BF19" s="103">
        <v>4</v>
      </c>
      <c r="BG19" s="103">
        <v>5</v>
      </c>
      <c r="BH19" s="103">
        <v>4</v>
      </c>
      <c r="BI19" s="103">
        <v>4</v>
      </c>
      <c r="BJ19" s="160">
        <v>2</v>
      </c>
      <c r="BK19" s="154"/>
    </row>
    <row r="20" spans="2:69" ht="12.6" customHeight="1" x14ac:dyDescent="0.3">
      <c r="B20" s="85"/>
      <c r="C20" s="86">
        <v>25</v>
      </c>
      <c r="D20" s="87"/>
      <c r="E20" s="85"/>
      <c r="F20" s="88"/>
      <c r="G20" s="60"/>
      <c r="H20" s="85"/>
      <c r="I20" s="97">
        <v>100</v>
      </c>
      <c r="J20" s="98"/>
      <c r="K20" s="96"/>
      <c r="L20" s="94"/>
      <c r="M20" s="60"/>
      <c r="N20" s="96"/>
      <c r="O20" s="93">
        <v>100</v>
      </c>
      <c r="P20" s="98"/>
      <c r="Q20" s="96"/>
      <c r="R20" s="94"/>
      <c r="S20" s="60"/>
      <c r="T20" s="96"/>
      <c r="U20" s="97">
        <v>100</v>
      </c>
      <c r="V20" s="98"/>
      <c r="W20" s="96"/>
      <c r="X20" s="94"/>
      <c r="Y20" s="59"/>
      <c r="Z20" s="89" t="s">
        <v>476</v>
      </c>
      <c r="AA20" s="88" t="s">
        <v>560</v>
      </c>
      <c r="AB20" s="90" t="e">
        <f>IF(COUNTIF(Q51:Q65,"x")=0,AVERAGE(P51:P65),SUM(P51:P65)/(COUNTA(N51:N65)-COUNTIF(Q51:Q65,"x")))</f>
        <v>#DIV/0!</v>
      </c>
      <c r="AC20" s="59"/>
      <c r="AD20" s="59"/>
      <c r="AE20" s="59"/>
      <c r="AF20" s="59"/>
      <c r="AG20" s="59"/>
      <c r="AH20" s="59"/>
      <c r="AI20" s="59"/>
      <c r="AJ20" s="59"/>
      <c r="AL20" s="106" t="s">
        <v>259</v>
      </c>
      <c r="AM20" s="102">
        <f t="shared" si="4"/>
        <v>1.6244690289441668</v>
      </c>
      <c r="AN20" s="143">
        <f t="shared" si="5"/>
        <v>3.4285714285714284</v>
      </c>
      <c r="AO20" s="159">
        <v>4</v>
      </c>
      <c r="AP20" s="103">
        <v>4</v>
      </c>
      <c r="AQ20" s="103">
        <v>2</v>
      </c>
      <c r="AR20" s="103">
        <v>3</v>
      </c>
      <c r="AS20" s="103">
        <v>4</v>
      </c>
      <c r="AT20" s="103">
        <v>3</v>
      </c>
      <c r="AU20" s="103">
        <v>3</v>
      </c>
      <c r="AV20" s="103">
        <v>5</v>
      </c>
      <c r="AW20" s="103">
        <v>4</v>
      </c>
      <c r="AX20" s="103">
        <v>2</v>
      </c>
      <c r="AY20" s="103">
        <v>4</v>
      </c>
      <c r="AZ20" s="103">
        <v>4</v>
      </c>
      <c r="BA20" s="103">
        <v>3</v>
      </c>
      <c r="BB20" s="103">
        <v>2</v>
      </c>
      <c r="BC20" s="103">
        <v>4</v>
      </c>
      <c r="BD20" s="103">
        <v>2</v>
      </c>
      <c r="BE20" s="103">
        <v>4</v>
      </c>
      <c r="BF20" s="103">
        <v>4</v>
      </c>
      <c r="BG20" s="103">
        <v>5</v>
      </c>
      <c r="BH20" s="103">
        <v>4</v>
      </c>
      <c r="BI20" s="103"/>
      <c r="BJ20" s="160">
        <v>2</v>
      </c>
      <c r="BK20" s="154"/>
    </row>
    <row r="21" spans="2:69" ht="12.6" customHeight="1" x14ac:dyDescent="0.3">
      <c r="B21" s="85"/>
      <c r="C21" s="86">
        <v>50</v>
      </c>
      <c r="D21" s="87"/>
      <c r="E21" s="85"/>
      <c r="F21" s="88"/>
      <c r="G21" s="60"/>
      <c r="H21" s="85"/>
      <c r="I21" s="72">
        <v>0</v>
      </c>
      <c r="J21" s="73"/>
      <c r="K21" s="71"/>
      <c r="L21" s="75"/>
      <c r="M21" s="60"/>
      <c r="N21" s="71" t="s">
        <v>528</v>
      </c>
      <c r="O21" s="76">
        <v>0</v>
      </c>
      <c r="P21" s="73">
        <f>IF(Q21="x",0,SUMPRODUCT('S-사회'!I19:I23,O21:O25))</f>
        <v>0</v>
      </c>
      <c r="Q21" s="71" t="str">
        <f>IF(SUM('S-사회'!I19:I23)=1,"","x")</f>
        <v>x</v>
      </c>
      <c r="R21" s="75">
        <f>VLOOKUP(N21,$AL$15:$AM$74,2,FALSE)</f>
        <v>1.60190695909772</v>
      </c>
      <c r="S21" s="60"/>
      <c r="T21" s="71" t="s">
        <v>543</v>
      </c>
      <c r="U21" s="72">
        <v>0</v>
      </c>
      <c r="V21" s="73">
        <f>IF(W21="x",0,SUMPRODUCT('G-지배구조'!I19:I23,U21:U25))</f>
        <v>0</v>
      </c>
      <c r="W21" s="71" t="str">
        <f>IF(SUM('G-지배구조'!I19:I23)=1,"","x")</f>
        <v>x</v>
      </c>
      <c r="X21" s="75">
        <f>VLOOKUP(T21,$AL$15:$AM$74,2,FALSE)</f>
        <v>1.5937025700626486</v>
      </c>
      <c r="Y21" s="59"/>
      <c r="Z21" s="89" t="s">
        <v>445</v>
      </c>
      <c r="AA21" s="88" t="s">
        <v>603</v>
      </c>
      <c r="AB21" s="90" t="e">
        <f>IF(COUNTIF(Q66:Q80,"x")=0,AVERAGE(P66:P80),SUM(P66:P80)/(COUNTA(N66:N80)-COUNTIF(Q66:Q80,"x")))</f>
        <v>#DIV/0!</v>
      </c>
      <c r="AC21" s="59"/>
      <c r="AD21" s="59"/>
      <c r="AE21" s="59"/>
      <c r="AF21" s="59"/>
      <c r="AG21" s="59"/>
      <c r="AH21" s="59"/>
      <c r="AI21" s="59"/>
      <c r="AJ21" s="59"/>
      <c r="AL21" s="106" t="s">
        <v>386</v>
      </c>
      <c r="AM21" s="102">
        <f t="shared" si="4"/>
        <v>1.7147173083299541</v>
      </c>
      <c r="AN21" s="143">
        <f t="shared" si="5"/>
        <v>3.6190476190476191</v>
      </c>
      <c r="AO21" s="159">
        <v>4</v>
      </c>
      <c r="AP21" s="103">
        <v>5</v>
      </c>
      <c r="AQ21" s="103">
        <v>2</v>
      </c>
      <c r="AR21" s="103">
        <v>3</v>
      </c>
      <c r="AS21" s="103">
        <v>4</v>
      </c>
      <c r="AT21" s="103">
        <v>4</v>
      </c>
      <c r="AU21" s="103">
        <v>3</v>
      </c>
      <c r="AV21" s="103">
        <v>5</v>
      </c>
      <c r="AW21" s="103">
        <v>4</v>
      </c>
      <c r="AX21" s="103">
        <v>2</v>
      </c>
      <c r="AY21" s="103">
        <v>3</v>
      </c>
      <c r="AZ21" s="103">
        <v>4</v>
      </c>
      <c r="BA21" s="103">
        <v>4</v>
      </c>
      <c r="BB21" s="103">
        <v>4</v>
      </c>
      <c r="BC21" s="103">
        <v>4</v>
      </c>
      <c r="BD21" s="103">
        <v>2</v>
      </c>
      <c r="BE21" s="103">
        <v>4</v>
      </c>
      <c r="BF21" s="103">
        <v>4</v>
      </c>
      <c r="BG21" s="103">
        <v>5</v>
      </c>
      <c r="BH21" s="103">
        <v>3</v>
      </c>
      <c r="BI21" s="103"/>
      <c r="BJ21" s="160">
        <v>3</v>
      </c>
      <c r="BK21" s="154"/>
    </row>
    <row r="22" spans="2:69" ht="12.6" customHeight="1" x14ac:dyDescent="0.3">
      <c r="B22" s="85"/>
      <c r="C22" s="86">
        <v>75</v>
      </c>
      <c r="D22" s="87"/>
      <c r="E22" s="85"/>
      <c r="F22" s="88"/>
      <c r="G22" s="60"/>
      <c r="H22" s="85"/>
      <c r="I22" s="86">
        <v>25</v>
      </c>
      <c r="J22" s="87"/>
      <c r="K22" s="85"/>
      <c r="L22" s="88"/>
      <c r="M22" s="60"/>
      <c r="N22" s="85"/>
      <c r="O22" s="89">
        <v>25</v>
      </c>
      <c r="P22" s="87"/>
      <c r="Q22" s="85"/>
      <c r="R22" s="88"/>
      <c r="S22" s="60"/>
      <c r="T22" s="85"/>
      <c r="U22" s="86">
        <v>25</v>
      </c>
      <c r="V22" s="87"/>
      <c r="W22" s="85"/>
      <c r="X22" s="88"/>
      <c r="Y22" s="59"/>
      <c r="Z22" s="89" t="s">
        <v>471</v>
      </c>
      <c r="AA22" s="88" t="s">
        <v>561</v>
      </c>
      <c r="AB22" s="90" t="e">
        <f>IF(COUNTIF(Q81:Q98,"x")=0,AVERAGE(P81:P98),SUM(P81:P98)/(COUNTA(N81:N98)-COUNTIF(Q81:Q98,"x")))</f>
        <v>#DIV/0!</v>
      </c>
      <c r="AC22" s="59"/>
      <c r="AD22" s="59"/>
      <c r="AE22" s="59"/>
      <c r="AF22" s="59"/>
      <c r="AG22" s="59"/>
      <c r="AH22" s="59"/>
      <c r="AI22" s="59"/>
      <c r="AJ22" s="59"/>
      <c r="AL22" s="106" t="s">
        <v>392</v>
      </c>
      <c r="AM22" s="102">
        <f t="shared" si="4"/>
        <v>1.8275276575621877</v>
      </c>
      <c r="AN22" s="143">
        <f t="shared" si="5"/>
        <v>3.8571428571428572</v>
      </c>
      <c r="AO22" s="159">
        <v>4</v>
      </c>
      <c r="AP22" s="103">
        <v>5</v>
      </c>
      <c r="AQ22" s="103">
        <v>2</v>
      </c>
      <c r="AR22" s="103">
        <v>3</v>
      </c>
      <c r="AS22" s="103">
        <v>4</v>
      </c>
      <c r="AT22" s="103">
        <v>3</v>
      </c>
      <c r="AU22" s="103">
        <v>2</v>
      </c>
      <c r="AV22" s="103">
        <v>5</v>
      </c>
      <c r="AW22" s="103">
        <v>4</v>
      </c>
      <c r="AX22" s="103">
        <v>4</v>
      </c>
      <c r="AY22" s="103">
        <v>4</v>
      </c>
      <c r="AZ22" s="103">
        <v>5</v>
      </c>
      <c r="BA22" s="103">
        <v>3</v>
      </c>
      <c r="BB22" s="103">
        <v>4</v>
      </c>
      <c r="BC22" s="103">
        <v>4</v>
      </c>
      <c r="BD22" s="103">
        <v>4</v>
      </c>
      <c r="BE22" s="103">
        <v>5</v>
      </c>
      <c r="BF22" s="103">
        <v>4</v>
      </c>
      <c r="BG22" s="103">
        <v>5</v>
      </c>
      <c r="BH22" s="103">
        <v>4</v>
      </c>
      <c r="BI22" s="103"/>
      <c r="BJ22" s="160">
        <v>3</v>
      </c>
      <c r="BK22" s="154"/>
    </row>
    <row r="23" spans="2:69" ht="12.6" customHeight="1" x14ac:dyDescent="0.3">
      <c r="B23" s="96"/>
      <c r="C23" s="97">
        <v>100</v>
      </c>
      <c r="D23" s="98"/>
      <c r="E23" s="96"/>
      <c r="F23" s="94"/>
      <c r="G23" s="60"/>
      <c r="H23" s="85"/>
      <c r="I23" s="86">
        <v>50</v>
      </c>
      <c r="J23" s="87"/>
      <c r="K23" s="85"/>
      <c r="L23" s="88"/>
      <c r="M23" s="60"/>
      <c r="N23" s="85"/>
      <c r="O23" s="89">
        <v>50</v>
      </c>
      <c r="P23" s="87"/>
      <c r="Q23" s="85"/>
      <c r="R23" s="88"/>
      <c r="S23" s="60"/>
      <c r="T23" s="85"/>
      <c r="U23" s="86">
        <v>50</v>
      </c>
      <c r="V23" s="87"/>
      <c r="W23" s="85"/>
      <c r="X23" s="88"/>
      <c r="Y23" s="59"/>
      <c r="Z23" s="89" t="s">
        <v>473</v>
      </c>
      <c r="AA23" s="88" t="s">
        <v>562</v>
      </c>
      <c r="AB23" s="90" t="e">
        <f>IF(COUNTIF(Q99:Q128,"x")=0,AVERAGE(P99:P128),SUM(P99:P128)/(COUNTA(N99:N128)-COUNTIF(Q99:Q128,"x")))</f>
        <v>#DIV/0!</v>
      </c>
      <c r="AC23" s="59"/>
      <c r="AD23" s="59"/>
      <c r="AE23" s="59"/>
      <c r="AF23" s="59"/>
      <c r="AG23" s="59"/>
      <c r="AH23" s="59"/>
      <c r="AI23" s="59"/>
      <c r="AJ23" s="59"/>
      <c r="AL23" s="106" t="s">
        <v>421</v>
      </c>
      <c r="AM23" s="102">
        <f t="shared" si="4"/>
        <v>1.6109317870362987</v>
      </c>
      <c r="AN23" s="143">
        <f t="shared" si="5"/>
        <v>3.4</v>
      </c>
      <c r="AO23" s="159">
        <v>3</v>
      </c>
      <c r="AP23" s="103">
        <v>4</v>
      </c>
      <c r="AQ23" s="103">
        <v>3</v>
      </c>
      <c r="AR23" s="103">
        <v>3</v>
      </c>
      <c r="AS23" s="103">
        <v>3</v>
      </c>
      <c r="AT23" s="103">
        <v>4</v>
      </c>
      <c r="AU23" s="103"/>
      <c r="AV23" s="103">
        <v>5</v>
      </c>
      <c r="AW23" s="103">
        <v>4</v>
      </c>
      <c r="AX23" s="103">
        <v>1</v>
      </c>
      <c r="AY23" s="103">
        <v>3</v>
      </c>
      <c r="AZ23" s="103">
        <v>4</v>
      </c>
      <c r="BA23" s="103">
        <v>4</v>
      </c>
      <c r="BB23" s="103">
        <v>4</v>
      </c>
      <c r="BC23" s="103">
        <v>4</v>
      </c>
      <c r="BD23" s="103">
        <v>1</v>
      </c>
      <c r="BE23" s="103">
        <v>3</v>
      </c>
      <c r="BF23" s="103">
        <v>4</v>
      </c>
      <c r="BG23" s="103">
        <v>5</v>
      </c>
      <c r="BH23" s="103">
        <v>3</v>
      </c>
      <c r="BI23" s="103"/>
      <c r="BJ23" s="160">
        <v>3</v>
      </c>
      <c r="BK23" s="154"/>
    </row>
    <row r="24" spans="2:69" ht="12.6" customHeight="1" x14ac:dyDescent="0.3">
      <c r="B24" s="60"/>
      <c r="C24" s="59"/>
      <c r="D24" s="60"/>
      <c r="E24" s="60"/>
      <c r="F24" s="59"/>
      <c r="G24" s="60"/>
      <c r="H24" s="85"/>
      <c r="I24" s="86">
        <v>75</v>
      </c>
      <c r="J24" s="87"/>
      <c r="K24" s="85"/>
      <c r="L24" s="88"/>
      <c r="M24" s="60"/>
      <c r="N24" s="85"/>
      <c r="O24" s="89">
        <v>75</v>
      </c>
      <c r="P24" s="87"/>
      <c r="Q24" s="85"/>
      <c r="R24" s="88"/>
      <c r="S24" s="60"/>
      <c r="T24" s="85"/>
      <c r="U24" s="86">
        <v>75</v>
      </c>
      <c r="V24" s="87"/>
      <c r="W24" s="85"/>
      <c r="X24" s="88"/>
      <c r="Y24" s="59"/>
      <c r="Z24" s="89" t="s">
        <v>453</v>
      </c>
      <c r="AA24" s="88" t="s">
        <v>254</v>
      </c>
      <c r="AB24" s="90" t="e">
        <f>IF(COUNTIF(Q129:Q138,"x")=0,AVERAGE(P129:P138),SUM(P129:P138)/(COUNTA(N129:N138)-COUNTIF(Q129:Q138,"x")))</f>
        <v>#DIV/0!</v>
      </c>
      <c r="AC24" s="59"/>
      <c r="AD24" s="59"/>
      <c r="AE24" s="59"/>
      <c r="AF24" s="59"/>
      <c r="AG24" s="59"/>
      <c r="AH24" s="59"/>
      <c r="AI24" s="59"/>
      <c r="AJ24" s="59"/>
      <c r="AL24" s="106" t="s">
        <v>401</v>
      </c>
      <c r="AM24" s="102">
        <f t="shared" si="4"/>
        <v>1.7372793781764004</v>
      </c>
      <c r="AN24" s="143">
        <f t="shared" si="5"/>
        <v>3.6666666666666665</v>
      </c>
      <c r="AO24" s="159">
        <v>4</v>
      </c>
      <c r="AP24" s="103">
        <v>4</v>
      </c>
      <c r="AQ24" s="103">
        <v>4</v>
      </c>
      <c r="AR24" s="103">
        <v>3</v>
      </c>
      <c r="AS24" s="103">
        <v>4</v>
      </c>
      <c r="AT24" s="103">
        <v>4</v>
      </c>
      <c r="AU24" s="103">
        <v>3</v>
      </c>
      <c r="AV24" s="103">
        <v>3</v>
      </c>
      <c r="AW24" s="103">
        <v>4</v>
      </c>
      <c r="AX24" s="103">
        <v>3</v>
      </c>
      <c r="AY24" s="103">
        <v>4</v>
      </c>
      <c r="AZ24" s="103">
        <v>5</v>
      </c>
      <c r="BA24" s="103">
        <v>4</v>
      </c>
      <c r="BB24" s="103">
        <v>4</v>
      </c>
      <c r="BC24" s="103">
        <v>4</v>
      </c>
      <c r="BD24" s="103">
        <v>3</v>
      </c>
      <c r="BE24" s="103">
        <v>3</v>
      </c>
      <c r="BF24" s="103">
        <v>4</v>
      </c>
      <c r="BG24" s="103">
        <v>3</v>
      </c>
      <c r="BH24" s="103">
        <v>4</v>
      </c>
      <c r="BI24" s="103"/>
      <c r="BJ24" s="160">
        <v>3</v>
      </c>
      <c r="BK24" s="154"/>
    </row>
    <row r="25" spans="2:69" ht="12.6" customHeight="1" x14ac:dyDescent="0.3">
      <c r="B25" s="60"/>
      <c r="C25" s="59"/>
      <c r="D25" s="60"/>
      <c r="E25" s="59"/>
      <c r="F25" s="59"/>
      <c r="G25" s="60"/>
      <c r="H25" s="96"/>
      <c r="I25" s="97">
        <v>100</v>
      </c>
      <c r="J25" s="98"/>
      <c r="K25" s="96"/>
      <c r="L25" s="94"/>
      <c r="M25" s="60"/>
      <c r="N25" s="96"/>
      <c r="O25" s="93">
        <v>100</v>
      </c>
      <c r="P25" s="98"/>
      <c r="Q25" s="96"/>
      <c r="R25" s="94"/>
      <c r="S25" s="60"/>
      <c r="T25" s="96"/>
      <c r="U25" s="97">
        <v>100</v>
      </c>
      <c r="V25" s="98"/>
      <c r="W25" s="96"/>
      <c r="X25" s="94"/>
      <c r="Y25" s="59"/>
      <c r="Z25" s="89" t="s">
        <v>479</v>
      </c>
      <c r="AA25" s="86" t="s">
        <v>552</v>
      </c>
      <c r="AB25" s="90" t="e">
        <f>IF(COUNTIF(Q139:Q148,"x")=0,AVERAGE(P139:P148),SUM(P139:P148)/(COUNTA(N139:N148)-COUNTIF(Q139:Q148,"x")))</f>
        <v>#DIV/0!</v>
      </c>
      <c r="AC25" s="59"/>
      <c r="AD25" s="59"/>
      <c r="AE25" s="59"/>
      <c r="AF25" s="59"/>
      <c r="AG25" s="59"/>
      <c r="AH25" s="59"/>
      <c r="AI25" s="59"/>
      <c r="AJ25" s="59"/>
      <c r="AL25" s="106" t="s">
        <v>403</v>
      </c>
      <c r="AM25" s="102">
        <f t="shared" si="4"/>
        <v>1.5635514403587605</v>
      </c>
      <c r="AN25" s="143">
        <f t="shared" si="5"/>
        <v>3.3</v>
      </c>
      <c r="AO25" s="159">
        <v>4</v>
      </c>
      <c r="AP25" s="103">
        <v>5</v>
      </c>
      <c r="AQ25" s="103">
        <v>4</v>
      </c>
      <c r="AR25" s="103">
        <v>4</v>
      </c>
      <c r="AS25" s="103">
        <v>3</v>
      </c>
      <c r="AT25" s="103">
        <v>4</v>
      </c>
      <c r="AU25" s="103"/>
      <c r="AV25" s="103">
        <v>3</v>
      </c>
      <c r="AW25" s="103">
        <v>3</v>
      </c>
      <c r="AX25" s="103">
        <v>1</v>
      </c>
      <c r="AY25" s="103">
        <v>2</v>
      </c>
      <c r="AZ25" s="103">
        <v>4</v>
      </c>
      <c r="BA25" s="103">
        <v>3</v>
      </c>
      <c r="BB25" s="103">
        <v>3</v>
      </c>
      <c r="BC25" s="103">
        <v>5</v>
      </c>
      <c r="BD25" s="103">
        <v>1</v>
      </c>
      <c r="BE25" s="103">
        <v>5</v>
      </c>
      <c r="BF25" s="103">
        <v>4</v>
      </c>
      <c r="BG25" s="103">
        <v>3</v>
      </c>
      <c r="BH25" s="103">
        <v>3</v>
      </c>
      <c r="BI25" s="103"/>
      <c r="BJ25" s="160">
        <v>2</v>
      </c>
      <c r="BK25" s="154"/>
    </row>
    <row r="26" spans="2:69" ht="12.6" customHeight="1" x14ac:dyDescent="0.3">
      <c r="B26" s="60"/>
      <c r="C26" s="59"/>
      <c r="D26" s="60"/>
      <c r="E26" s="59"/>
      <c r="F26" s="59"/>
      <c r="G26" s="60"/>
      <c r="H26" s="71" t="s">
        <v>392</v>
      </c>
      <c r="I26" s="72">
        <v>0</v>
      </c>
      <c r="J26" s="73">
        <f>IF(K26="x",0,SUMPRODUCT('E-환경'!I24:I28,I26:I30))</f>
        <v>0</v>
      </c>
      <c r="K26" s="71" t="str">
        <f>IF(SUM('E-환경'!I24:I28)=1,"","x")</f>
        <v>x</v>
      </c>
      <c r="L26" s="75">
        <f>VLOOKUP(H26,$AL$15:$AM$74,2,FALSE)</f>
        <v>1.8275276575621877</v>
      </c>
      <c r="M26" s="60"/>
      <c r="N26" s="71" t="s">
        <v>250</v>
      </c>
      <c r="O26" s="76">
        <v>0</v>
      </c>
      <c r="P26" s="73">
        <f>IF(Q26="x",0,SUMPRODUCT('S-사회'!I24:I28,O26:O30))</f>
        <v>0</v>
      </c>
      <c r="Q26" s="71" t="str">
        <f>IF(SUM('S-사회'!I24:I28)=1,"","x")</f>
        <v>x</v>
      </c>
      <c r="R26" s="75">
        <f>VLOOKUP(N26,$AL$15:$AM$74,2,FALSE)</f>
        <v>1.6921552384835072</v>
      </c>
      <c r="S26" s="60"/>
      <c r="T26" s="71" t="s">
        <v>544</v>
      </c>
      <c r="U26" s="72">
        <v>0</v>
      </c>
      <c r="V26" s="73">
        <f>IF(W26="x",0,SUMPRODUCT('G-지배구조'!I24:I28,U26:U30))</f>
        <v>0</v>
      </c>
      <c r="W26" s="71" t="str">
        <f>IF(SUM('G-지배구조'!I24:I28)=1,"","x")</f>
        <v>x</v>
      </c>
      <c r="X26" s="75">
        <f>VLOOKUP(T26,$AL$15:$AM$74,2,FALSE)</f>
        <v>1.7444582185820883</v>
      </c>
      <c r="Y26" s="59"/>
      <c r="Z26" s="89" t="s">
        <v>475</v>
      </c>
      <c r="AA26" s="86" t="s">
        <v>553</v>
      </c>
      <c r="AB26" s="90" t="e">
        <f>IF(COUNTIF(Q149:Q157,"x")=0,AVERAGE(P149:P157),SUM(P149:P157)/(COUNTA(N149:N157)-COUNTIF(Q149:Q157,"x")))</f>
        <v>#DIV/0!</v>
      </c>
      <c r="AC26" s="59"/>
      <c r="AD26" s="59"/>
      <c r="AE26" s="59"/>
      <c r="AF26" s="59"/>
      <c r="AG26" s="59"/>
      <c r="AH26" s="59"/>
      <c r="AI26" s="59"/>
      <c r="AJ26" s="59"/>
      <c r="AL26" s="106" t="s">
        <v>419</v>
      </c>
      <c r="AM26" s="102">
        <f t="shared" si="4"/>
        <v>1.5635514403587605</v>
      </c>
      <c r="AN26" s="143">
        <f t="shared" si="5"/>
        <v>3.3</v>
      </c>
      <c r="AO26" s="159">
        <v>3</v>
      </c>
      <c r="AP26" s="103">
        <v>4</v>
      </c>
      <c r="AQ26" s="103">
        <v>4</v>
      </c>
      <c r="AR26" s="103">
        <v>3</v>
      </c>
      <c r="AS26" s="103">
        <v>4</v>
      </c>
      <c r="AT26" s="103">
        <v>4</v>
      </c>
      <c r="AU26" s="103"/>
      <c r="AV26" s="103">
        <v>3</v>
      </c>
      <c r="AW26" s="103">
        <v>4</v>
      </c>
      <c r="AX26" s="103">
        <v>2</v>
      </c>
      <c r="AY26" s="103">
        <v>3</v>
      </c>
      <c r="AZ26" s="103">
        <v>3</v>
      </c>
      <c r="BA26" s="103">
        <v>4</v>
      </c>
      <c r="BB26" s="103">
        <v>3</v>
      </c>
      <c r="BC26" s="103">
        <v>4</v>
      </c>
      <c r="BD26" s="103">
        <v>2</v>
      </c>
      <c r="BE26" s="103">
        <v>4</v>
      </c>
      <c r="BF26" s="103">
        <v>4</v>
      </c>
      <c r="BG26" s="103">
        <v>3</v>
      </c>
      <c r="BH26" s="103">
        <v>2</v>
      </c>
      <c r="BI26" s="103"/>
      <c r="BJ26" s="160">
        <v>3</v>
      </c>
      <c r="BK26" s="154"/>
    </row>
    <row r="27" spans="2:69" ht="12.6" customHeight="1" x14ac:dyDescent="0.3">
      <c r="B27" s="60"/>
      <c r="C27" s="59"/>
      <c r="D27" s="60"/>
      <c r="E27" s="59"/>
      <c r="F27" s="59"/>
      <c r="G27" s="60"/>
      <c r="H27" s="85"/>
      <c r="I27" s="86">
        <v>25</v>
      </c>
      <c r="J27" s="87"/>
      <c r="K27" s="85"/>
      <c r="L27" s="88"/>
      <c r="M27" s="60"/>
      <c r="N27" s="85"/>
      <c r="O27" s="89">
        <v>25</v>
      </c>
      <c r="P27" s="87"/>
      <c r="Q27" s="85"/>
      <c r="R27" s="88"/>
      <c r="S27" s="60"/>
      <c r="T27" s="85"/>
      <c r="U27" s="86">
        <v>25</v>
      </c>
      <c r="V27" s="87"/>
      <c r="W27" s="85"/>
      <c r="X27" s="88"/>
      <c r="Y27" s="59"/>
      <c r="Z27" s="93" t="s">
        <v>469</v>
      </c>
      <c r="AA27" s="94" t="s">
        <v>391</v>
      </c>
      <c r="AB27" s="95" t="e">
        <f>IF(COUNTIF(Q158:Q170,"x")=0,AVERAGE(P158:P170),SUM(P158:P170)/(COUNTA(N158:N170)-COUNTIF(Q158:Q170,"x")))</f>
        <v>#DIV/0!</v>
      </c>
      <c r="AC27" s="59"/>
      <c r="AD27" s="59"/>
      <c r="AE27" s="59"/>
      <c r="AF27" s="59"/>
      <c r="AG27" s="59"/>
      <c r="AH27" s="59"/>
      <c r="AI27" s="59"/>
      <c r="AJ27" s="59"/>
      <c r="AL27" s="106" t="s">
        <v>385</v>
      </c>
      <c r="AM27" s="102">
        <f t="shared" si="4"/>
        <v>1.5872416136975296</v>
      </c>
      <c r="AN27" s="143">
        <f t="shared" si="5"/>
        <v>3.35</v>
      </c>
      <c r="AO27" s="159">
        <v>5</v>
      </c>
      <c r="AP27" s="103">
        <v>4</v>
      </c>
      <c r="AQ27" s="103">
        <v>2</v>
      </c>
      <c r="AR27" s="103">
        <v>4</v>
      </c>
      <c r="AS27" s="103">
        <v>3</v>
      </c>
      <c r="AT27" s="103">
        <v>4</v>
      </c>
      <c r="AU27" s="103"/>
      <c r="AV27" s="103">
        <v>3</v>
      </c>
      <c r="AW27" s="103">
        <v>3</v>
      </c>
      <c r="AX27" s="103">
        <v>2</v>
      </c>
      <c r="AY27" s="103">
        <v>3</v>
      </c>
      <c r="AZ27" s="103">
        <v>5</v>
      </c>
      <c r="BA27" s="103">
        <v>4</v>
      </c>
      <c r="BB27" s="103">
        <v>3</v>
      </c>
      <c r="BC27" s="103">
        <v>5</v>
      </c>
      <c r="BD27" s="103">
        <v>2</v>
      </c>
      <c r="BE27" s="103">
        <v>4</v>
      </c>
      <c r="BF27" s="103">
        <v>4</v>
      </c>
      <c r="BG27" s="103">
        <v>3</v>
      </c>
      <c r="BH27" s="103">
        <v>2</v>
      </c>
      <c r="BI27" s="103"/>
      <c r="BJ27" s="160">
        <v>2</v>
      </c>
      <c r="BK27" s="154"/>
    </row>
    <row r="28" spans="2:69" ht="12.6" customHeight="1" x14ac:dyDescent="0.3">
      <c r="B28" s="60"/>
      <c r="C28" s="59"/>
      <c r="D28" s="60"/>
      <c r="E28" s="59"/>
      <c r="F28" s="59"/>
      <c r="G28" s="60"/>
      <c r="H28" s="85"/>
      <c r="I28" s="86">
        <v>50</v>
      </c>
      <c r="J28" s="87"/>
      <c r="K28" s="85"/>
      <c r="L28" s="88"/>
      <c r="M28" s="60"/>
      <c r="N28" s="85"/>
      <c r="O28" s="89">
        <v>50</v>
      </c>
      <c r="P28" s="87"/>
      <c r="Q28" s="85"/>
      <c r="R28" s="88"/>
      <c r="S28" s="60"/>
      <c r="T28" s="85"/>
      <c r="U28" s="86">
        <v>50</v>
      </c>
      <c r="V28" s="87"/>
      <c r="W28" s="85"/>
      <c r="X28" s="88"/>
      <c r="Y28" s="59"/>
      <c r="Z28" s="82"/>
      <c r="AA28" s="78"/>
      <c r="AB28" s="99"/>
      <c r="AC28" s="59"/>
      <c r="AD28" s="59"/>
      <c r="AE28" s="59"/>
      <c r="AF28" s="59"/>
      <c r="AG28" s="59"/>
      <c r="AH28" s="59"/>
      <c r="AI28" s="59"/>
      <c r="AJ28" s="59"/>
      <c r="AL28" s="106" t="s">
        <v>415</v>
      </c>
      <c r="AM28" s="102">
        <f t="shared" si="4"/>
        <v>1.5398612670199914</v>
      </c>
      <c r="AN28" s="143">
        <f t="shared" si="5"/>
        <v>3.25</v>
      </c>
      <c r="AO28" s="159">
        <v>4</v>
      </c>
      <c r="AP28" s="103">
        <v>4</v>
      </c>
      <c r="AQ28" s="103">
        <v>2</v>
      </c>
      <c r="AR28" s="103">
        <v>4</v>
      </c>
      <c r="AS28" s="103">
        <v>3</v>
      </c>
      <c r="AT28" s="103">
        <v>4</v>
      </c>
      <c r="AU28" s="103"/>
      <c r="AV28" s="103">
        <v>3</v>
      </c>
      <c r="AW28" s="103">
        <v>3</v>
      </c>
      <c r="AX28" s="103">
        <v>3</v>
      </c>
      <c r="AY28" s="103">
        <v>3</v>
      </c>
      <c r="AZ28" s="103">
        <v>4</v>
      </c>
      <c r="BA28" s="103">
        <v>3</v>
      </c>
      <c r="BB28" s="103">
        <v>4</v>
      </c>
      <c r="BC28" s="103">
        <v>5</v>
      </c>
      <c r="BD28" s="103">
        <v>3</v>
      </c>
      <c r="BE28" s="103">
        <v>1</v>
      </c>
      <c r="BF28" s="103">
        <v>4</v>
      </c>
      <c r="BG28" s="103">
        <v>3</v>
      </c>
      <c r="BH28" s="103">
        <v>2</v>
      </c>
      <c r="BI28" s="103"/>
      <c r="BJ28" s="160">
        <v>3</v>
      </c>
      <c r="BK28" s="154"/>
    </row>
    <row r="29" spans="2:69" ht="12.6" customHeight="1" x14ac:dyDescent="0.3">
      <c r="B29" s="60"/>
      <c r="C29" s="59"/>
      <c r="D29" s="60"/>
      <c r="E29" s="59"/>
      <c r="F29" s="59"/>
      <c r="G29" s="60"/>
      <c r="H29" s="85"/>
      <c r="I29" s="86">
        <v>75</v>
      </c>
      <c r="J29" s="87"/>
      <c r="K29" s="85"/>
      <c r="L29" s="88"/>
      <c r="M29" s="60"/>
      <c r="N29" s="85"/>
      <c r="O29" s="89">
        <v>75</v>
      </c>
      <c r="P29" s="87"/>
      <c r="Q29" s="85"/>
      <c r="R29" s="88"/>
      <c r="S29" s="60"/>
      <c r="T29" s="85"/>
      <c r="U29" s="86">
        <v>75</v>
      </c>
      <c r="V29" s="87"/>
      <c r="W29" s="85"/>
      <c r="X29" s="88"/>
      <c r="Y29" s="59"/>
      <c r="Z29" s="76" t="s">
        <v>477</v>
      </c>
      <c r="AA29" s="74" t="s">
        <v>563</v>
      </c>
      <c r="AB29" s="77">
        <f>V6</f>
        <v>0</v>
      </c>
      <c r="AC29" s="59"/>
      <c r="AD29" s="59"/>
      <c r="AE29" s="59"/>
      <c r="AF29" s="59"/>
      <c r="AG29" s="59"/>
      <c r="AH29" s="59"/>
      <c r="AI29" s="59"/>
      <c r="AJ29" s="59"/>
      <c r="AL29" s="106" t="s">
        <v>522</v>
      </c>
      <c r="AM29" s="102">
        <f t="shared" si="4"/>
        <v>1.682002307052606</v>
      </c>
      <c r="AN29" s="143">
        <f t="shared" si="5"/>
        <v>3.55</v>
      </c>
      <c r="AO29" s="159">
        <v>3</v>
      </c>
      <c r="AP29" s="103">
        <v>4</v>
      </c>
      <c r="AQ29" s="103">
        <v>3</v>
      </c>
      <c r="AR29" s="103">
        <v>3</v>
      </c>
      <c r="AS29" s="103">
        <v>3</v>
      </c>
      <c r="AT29" s="103">
        <v>4</v>
      </c>
      <c r="AU29" s="103"/>
      <c r="AV29" s="103">
        <v>3</v>
      </c>
      <c r="AW29" s="103">
        <v>4</v>
      </c>
      <c r="AX29" s="103">
        <v>3</v>
      </c>
      <c r="AY29" s="103">
        <v>3</v>
      </c>
      <c r="AZ29" s="103">
        <v>5</v>
      </c>
      <c r="BA29" s="103">
        <v>4</v>
      </c>
      <c r="BB29" s="103">
        <v>4</v>
      </c>
      <c r="BC29" s="103">
        <v>4</v>
      </c>
      <c r="BD29" s="103">
        <v>3</v>
      </c>
      <c r="BE29" s="103">
        <v>4</v>
      </c>
      <c r="BF29" s="103">
        <v>4</v>
      </c>
      <c r="BG29" s="103">
        <v>3</v>
      </c>
      <c r="BH29" s="103">
        <v>4</v>
      </c>
      <c r="BI29" s="103"/>
      <c r="BJ29" s="160">
        <v>3</v>
      </c>
      <c r="BK29" s="154"/>
    </row>
    <row r="30" spans="2:69" ht="12.6" customHeight="1" x14ac:dyDescent="0.3">
      <c r="B30" s="60"/>
      <c r="C30" s="59"/>
      <c r="D30" s="60"/>
      <c r="E30" s="59"/>
      <c r="F30" s="59"/>
      <c r="G30" s="60"/>
      <c r="H30" s="96"/>
      <c r="I30" s="97">
        <v>100</v>
      </c>
      <c r="J30" s="98"/>
      <c r="K30" s="96"/>
      <c r="L30" s="94"/>
      <c r="M30" s="60"/>
      <c r="N30" s="96"/>
      <c r="O30" s="93">
        <v>100</v>
      </c>
      <c r="P30" s="98"/>
      <c r="Q30" s="96"/>
      <c r="R30" s="94"/>
      <c r="S30" s="60"/>
      <c r="T30" s="96"/>
      <c r="U30" s="97">
        <v>100</v>
      </c>
      <c r="V30" s="98"/>
      <c r="W30" s="96"/>
      <c r="X30" s="94"/>
      <c r="Y30" s="59"/>
      <c r="Z30" s="89" t="s">
        <v>448</v>
      </c>
      <c r="AA30" s="88" t="s">
        <v>567</v>
      </c>
      <c r="AB30" s="90">
        <f>V11</f>
        <v>0</v>
      </c>
      <c r="AC30" s="59"/>
      <c r="AD30" s="59"/>
      <c r="AE30" s="59"/>
      <c r="AF30" s="59"/>
      <c r="AG30" s="59"/>
      <c r="AH30" s="59"/>
      <c r="AI30" s="59"/>
      <c r="AJ30" s="59"/>
      <c r="AL30" s="106" t="s">
        <v>523</v>
      </c>
      <c r="AM30" s="102">
        <f t="shared" si="4"/>
        <v>1.7444582185820883</v>
      </c>
      <c r="AN30" s="143">
        <f t="shared" si="5"/>
        <v>3.6818181818181817</v>
      </c>
      <c r="AO30" s="159">
        <v>3</v>
      </c>
      <c r="AP30" s="103">
        <v>5</v>
      </c>
      <c r="AQ30" s="103">
        <v>3</v>
      </c>
      <c r="AR30" s="103">
        <v>3</v>
      </c>
      <c r="AS30" s="103">
        <v>4</v>
      </c>
      <c r="AT30" s="103">
        <v>4</v>
      </c>
      <c r="AU30" s="103">
        <v>3</v>
      </c>
      <c r="AV30" s="103">
        <v>4</v>
      </c>
      <c r="AW30" s="103">
        <v>4</v>
      </c>
      <c r="AX30" s="103">
        <v>3</v>
      </c>
      <c r="AY30" s="103">
        <v>4</v>
      </c>
      <c r="AZ30" s="103">
        <v>4</v>
      </c>
      <c r="BA30" s="103">
        <v>3</v>
      </c>
      <c r="BB30" s="103">
        <v>4</v>
      </c>
      <c r="BC30" s="103">
        <v>4</v>
      </c>
      <c r="BD30" s="103">
        <v>3</v>
      </c>
      <c r="BE30" s="103">
        <v>4</v>
      </c>
      <c r="BF30" s="103">
        <v>4</v>
      </c>
      <c r="BG30" s="103">
        <v>4</v>
      </c>
      <c r="BH30" s="103">
        <v>4</v>
      </c>
      <c r="BI30" s="103">
        <v>4</v>
      </c>
      <c r="BJ30" s="160">
        <v>3</v>
      </c>
      <c r="BK30" s="154"/>
    </row>
    <row r="31" spans="2:69" ht="12.6" customHeight="1" x14ac:dyDescent="0.3">
      <c r="B31" s="60"/>
      <c r="C31" s="59"/>
      <c r="D31" s="60"/>
      <c r="E31" s="59"/>
      <c r="F31" s="59"/>
      <c r="G31" s="60"/>
      <c r="H31" s="71" t="s">
        <v>421</v>
      </c>
      <c r="I31" s="72">
        <v>0</v>
      </c>
      <c r="J31" s="73">
        <f>IF(K31="x",0,SUMPRODUCT('E-환경'!I29:I33,I31:I35))</f>
        <v>0</v>
      </c>
      <c r="K31" s="71" t="str">
        <f>IF(SUM('E-환경'!I29:I33)=1,"","x")</f>
        <v>x</v>
      </c>
      <c r="L31" s="75">
        <f>VLOOKUP(H31,$AL$15:$AM$74,2,FALSE)</f>
        <v>1.6109317870362987</v>
      </c>
      <c r="M31" s="60"/>
      <c r="N31" s="71" t="s">
        <v>422</v>
      </c>
      <c r="O31" s="76">
        <v>0</v>
      </c>
      <c r="P31" s="73">
        <f>IF(Q31="x",0,SUMPRODUCT('S-사회'!I29:I33,O31:O35))</f>
        <v>0</v>
      </c>
      <c r="Q31" s="71" t="str">
        <f>IF(SUM('S-사회'!I29:I33)=1,"","x")</f>
        <v>x</v>
      </c>
      <c r="R31" s="75">
        <f>VLOOKUP(N31,$AL$15:$AM$74,2,FALSE)</f>
        <v>1.8715236937627588</v>
      </c>
      <c r="S31" s="60"/>
      <c r="T31" s="71" t="s">
        <v>545</v>
      </c>
      <c r="U31" s="72">
        <v>0</v>
      </c>
      <c r="V31" s="73">
        <f>IF(W31="x",0,SUMPRODUCT('G-지배구조'!I29:I33,U31:U35))</f>
        <v>0</v>
      </c>
      <c r="W31" s="71" t="str">
        <f>IF(SUM('G-지배구조'!I29:I33)=1,"","x")</f>
        <v>x</v>
      </c>
      <c r="X31" s="75">
        <f>VLOOKUP(T31,$AL$15:$AM$74,2,FALSE)</f>
        <v>1.6152390912797114</v>
      </c>
      <c r="Y31" s="59"/>
      <c r="Z31" s="89" t="s">
        <v>472</v>
      </c>
      <c r="AA31" s="88" t="s">
        <v>568</v>
      </c>
      <c r="AB31" s="90">
        <f>V16</f>
        <v>0</v>
      </c>
      <c r="AC31" s="59"/>
      <c r="AD31" s="59"/>
      <c r="AE31" s="59"/>
      <c r="AF31" s="59"/>
      <c r="AG31" s="59"/>
      <c r="AH31" s="59"/>
      <c r="AI31" s="59"/>
      <c r="AJ31" s="59"/>
      <c r="AL31" s="106" t="s">
        <v>524</v>
      </c>
      <c r="AM31" s="102">
        <f t="shared" si="4"/>
        <v>1.7824035178692943</v>
      </c>
      <c r="AN31" s="143">
        <f t="shared" si="5"/>
        <v>3.7619047619047619</v>
      </c>
      <c r="AO31" s="159">
        <v>3</v>
      </c>
      <c r="AP31" s="103">
        <v>4</v>
      </c>
      <c r="AQ31" s="103">
        <v>4</v>
      </c>
      <c r="AR31" s="103">
        <v>4</v>
      </c>
      <c r="AS31" s="103">
        <v>4</v>
      </c>
      <c r="AT31" s="103">
        <v>4</v>
      </c>
      <c r="AU31" s="103"/>
      <c r="AV31" s="103">
        <v>5</v>
      </c>
      <c r="AW31" s="103">
        <v>3</v>
      </c>
      <c r="AX31" s="103">
        <v>4</v>
      </c>
      <c r="AY31" s="103">
        <v>3</v>
      </c>
      <c r="AZ31" s="103">
        <v>4</v>
      </c>
      <c r="BA31" s="103">
        <v>3</v>
      </c>
      <c r="BB31" s="103">
        <v>4</v>
      </c>
      <c r="BC31" s="103">
        <v>4</v>
      </c>
      <c r="BD31" s="103">
        <v>4</v>
      </c>
      <c r="BE31" s="103">
        <v>3</v>
      </c>
      <c r="BF31" s="103">
        <v>4</v>
      </c>
      <c r="BG31" s="103">
        <v>5</v>
      </c>
      <c r="BH31" s="103">
        <v>3</v>
      </c>
      <c r="BI31" s="103">
        <v>4</v>
      </c>
      <c r="BJ31" s="160">
        <v>3</v>
      </c>
      <c r="BK31" s="154"/>
    </row>
    <row r="32" spans="2:69" ht="12.6" customHeight="1" x14ac:dyDescent="0.3">
      <c r="B32" s="60"/>
      <c r="C32" s="59"/>
      <c r="D32" s="60"/>
      <c r="E32" s="59"/>
      <c r="F32" s="59"/>
      <c r="G32" s="60"/>
      <c r="H32" s="85"/>
      <c r="I32" s="86">
        <v>25</v>
      </c>
      <c r="J32" s="87"/>
      <c r="K32" s="85"/>
      <c r="L32" s="88"/>
      <c r="M32" s="60"/>
      <c r="N32" s="85"/>
      <c r="O32" s="89">
        <v>25</v>
      </c>
      <c r="P32" s="87"/>
      <c r="Q32" s="85"/>
      <c r="R32" s="88"/>
      <c r="S32" s="60"/>
      <c r="T32" s="85"/>
      <c r="U32" s="86">
        <v>25</v>
      </c>
      <c r="V32" s="87"/>
      <c r="W32" s="85"/>
      <c r="X32" s="88"/>
      <c r="Y32" s="59"/>
      <c r="Z32" s="89" t="s">
        <v>468</v>
      </c>
      <c r="AA32" s="88" t="s">
        <v>566</v>
      </c>
      <c r="AB32" s="90">
        <f>V21</f>
        <v>0</v>
      </c>
      <c r="AC32" s="59"/>
      <c r="AD32" s="59"/>
      <c r="AE32" s="59"/>
      <c r="AF32" s="59"/>
      <c r="AG32" s="59"/>
      <c r="AH32" s="59"/>
      <c r="AI32" s="59"/>
      <c r="AJ32" s="59"/>
      <c r="AL32" s="106" t="s">
        <v>255</v>
      </c>
      <c r="AM32" s="102">
        <f t="shared" si="4"/>
        <v>1.8500897274086345</v>
      </c>
      <c r="AN32" s="143">
        <f t="shared" si="5"/>
        <v>3.9047619047619047</v>
      </c>
      <c r="AO32" s="159">
        <v>4</v>
      </c>
      <c r="AP32" s="103">
        <v>4</v>
      </c>
      <c r="AQ32" s="103">
        <v>4</v>
      </c>
      <c r="AR32" s="103">
        <v>4</v>
      </c>
      <c r="AS32" s="103">
        <v>4</v>
      </c>
      <c r="AT32" s="103">
        <v>4</v>
      </c>
      <c r="AU32" s="103"/>
      <c r="AV32" s="103">
        <v>5</v>
      </c>
      <c r="AW32" s="103">
        <v>3</v>
      </c>
      <c r="AX32" s="103">
        <v>4</v>
      </c>
      <c r="AY32" s="103">
        <v>2</v>
      </c>
      <c r="AZ32" s="103">
        <v>4</v>
      </c>
      <c r="BA32" s="103">
        <v>4</v>
      </c>
      <c r="BB32" s="103">
        <v>4</v>
      </c>
      <c r="BC32" s="103">
        <v>3</v>
      </c>
      <c r="BD32" s="103">
        <v>4</v>
      </c>
      <c r="BE32" s="103">
        <v>5</v>
      </c>
      <c r="BF32" s="103">
        <v>4</v>
      </c>
      <c r="BG32" s="103">
        <v>5</v>
      </c>
      <c r="BH32" s="103">
        <v>4</v>
      </c>
      <c r="BI32" s="103">
        <v>4</v>
      </c>
      <c r="BJ32" s="160">
        <v>3</v>
      </c>
      <c r="BK32" s="154"/>
    </row>
    <row r="33" spans="2:63" ht="12.6" customHeight="1" x14ac:dyDescent="0.3">
      <c r="B33" s="60"/>
      <c r="C33" s="59"/>
      <c r="D33" s="60"/>
      <c r="E33" s="59"/>
      <c r="F33" s="59"/>
      <c r="G33" s="60"/>
      <c r="H33" s="85"/>
      <c r="I33" s="86">
        <v>50</v>
      </c>
      <c r="J33" s="87"/>
      <c r="K33" s="85"/>
      <c r="L33" s="88"/>
      <c r="M33" s="60"/>
      <c r="N33" s="85"/>
      <c r="O33" s="89">
        <v>50</v>
      </c>
      <c r="P33" s="87"/>
      <c r="Q33" s="85"/>
      <c r="R33" s="88"/>
      <c r="S33" s="60"/>
      <c r="T33" s="85"/>
      <c r="U33" s="86">
        <v>50</v>
      </c>
      <c r="V33" s="87"/>
      <c r="W33" s="85"/>
      <c r="X33" s="88"/>
      <c r="Y33" s="59"/>
      <c r="Z33" s="89" t="s">
        <v>478</v>
      </c>
      <c r="AA33" s="88" t="s">
        <v>564</v>
      </c>
      <c r="AB33" s="90">
        <f>V26</f>
        <v>0</v>
      </c>
      <c r="AC33" s="59"/>
      <c r="AD33" s="59"/>
      <c r="AE33" s="59"/>
      <c r="AF33" s="59"/>
      <c r="AG33" s="59"/>
      <c r="AH33" s="59"/>
      <c r="AI33" s="59"/>
      <c r="AJ33" s="59"/>
      <c r="AL33" s="106" t="s">
        <v>425</v>
      </c>
      <c r="AM33" s="102">
        <f t="shared" si="4"/>
        <v>1.7372793781764004</v>
      </c>
      <c r="AN33" s="143">
        <f t="shared" si="5"/>
        <v>3.6666666666666665</v>
      </c>
      <c r="AO33" s="159">
        <v>2</v>
      </c>
      <c r="AP33" s="103">
        <v>4</v>
      </c>
      <c r="AQ33" s="103">
        <v>4</v>
      </c>
      <c r="AR33" s="103">
        <v>4</v>
      </c>
      <c r="AS33" s="103">
        <v>4</v>
      </c>
      <c r="AT33" s="103">
        <v>4</v>
      </c>
      <c r="AU33" s="103"/>
      <c r="AV33" s="103">
        <v>5</v>
      </c>
      <c r="AW33" s="103">
        <v>3</v>
      </c>
      <c r="AX33" s="103">
        <v>3</v>
      </c>
      <c r="AY33" s="103">
        <v>2</v>
      </c>
      <c r="AZ33" s="103">
        <v>4</v>
      </c>
      <c r="BA33" s="103">
        <v>4</v>
      </c>
      <c r="BB33" s="103">
        <v>4</v>
      </c>
      <c r="BC33" s="103">
        <v>3</v>
      </c>
      <c r="BD33" s="103">
        <v>3</v>
      </c>
      <c r="BE33" s="103">
        <v>4</v>
      </c>
      <c r="BF33" s="103">
        <v>4</v>
      </c>
      <c r="BG33" s="103">
        <v>5</v>
      </c>
      <c r="BH33" s="103">
        <v>4</v>
      </c>
      <c r="BI33" s="103">
        <v>4</v>
      </c>
      <c r="BJ33" s="160">
        <v>3</v>
      </c>
      <c r="BK33" s="154"/>
    </row>
    <row r="34" spans="2:63" ht="12.6" customHeight="1" x14ac:dyDescent="0.3">
      <c r="B34" s="60"/>
      <c r="C34" s="59"/>
      <c r="D34" s="60"/>
      <c r="E34" s="59"/>
      <c r="F34" s="59"/>
      <c r="G34" s="60"/>
      <c r="H34" s="85"/>
      <c r="I34" s="86">
        <v>75</v>
      </c>
      <c r="J34" s="87"/>
      <c r="K34" s="85"/>
      <c r="L34" s="88"/>
      <c r="M34" s="60"/>
      <c r="N34" s="85"/>
      <c r="O34" s="89">
        <v>75</v>
      </c>
      <c r="P34" s="87"/>
      <c r="Q34" s="85"/>
      <c r="R34" s="88"/>
      <c r="S34" s="60"/>
      <c r="T34" s="85"/>
      <c r="U34" s="86">
        <v>75</v>
      </c>
      <c r="V34" s="87"/>
      <c r="W34" s="85"/>
      <c r="X34" s="88"/>
      <c r="Y34" s="59"/>
      <c r="Z34" s="93" t="s">
        <v>454</v>
      </c>
      <c r="AA34" s="94" t="s">
        <v>565</v>
      </c>
      <c r="AB34" s="95">
        <f>V31</f>
        <v>0</v>
      </c>
      <c r="AC34" s="59"/>
      <c r="AD34" s="59"/>
      <c r="AE34" s="59"/>
      <c r="AF34" s="59"/>
      <c r="AG34" s="59"/>
      <c r="AH34" s="59"/>
      <c r="AI34" s="59"/>
      <c r="AJ34" s="59"/>
      <c r="AL34" s="106" t="s">
        <v>525</v>
      </c>
      <c r="AM34" s="102">
        <f t="shared" si="4"/>
        <v>1.6583121337138369</v>
      </c>
      <c r="AN34" s="143">
        <f t="shared" si="5"/>
        <v>3.5</v>
      </c>
      <c r="AO34" s="159">
        <v>3</v>
      </c>
      <c r="AP34" s="103">
        <v>4</v>
      </c>
      <c r="AQ34" s="103">
        <v>4</v>
      </c>
      <c r="AR34" s="103">
        <v>3</v>
      </c>
      <c r="AS34" s="103">
        <v>4</v>
      </c>
      <c r="AT34" s="103">
        <v>4</v>
      </c>
      <c r="AU34" s="103">
        <v>3</v>
      </c>
      <c r="AV34" s="103">
        <v>4</v>
      </c>
      <c r="AW34" s="103">
        <v>3</v>
      </c>
      <c r="AX34" s="103">
        <v>2</v>
      </c>
      <c r="AY34" s="103">
        <v>2</v>
      </c>
      <c r="AZ34" s="103">
        <v>5</v>
      </c>
      <c r="BA34" s="103">
        <v>4</v>
      </c>
      <c r="BB34" s="103">
        <v>4</v>
      </c>
      <c r="BC34" s="103">
        <v>3</v>
      </c>
      <c r="BD34" s="103">
        <v>2</v>
      </c>
      <c r="BE34" s="103">
        <v>3</v>
      </c>
      <c r="BF34" s="103">
        <v>4</v>
      </c>
      <c r="BG34" s="103">
        <v>4</v>
      </c>
      <c r="BH34" s="103">
        <v>5</v>
      </c>
      <c r="BI34" s="103">
        <v>4</v>
      </c>
      <c r="BJ34" s="160">
        <v>3</v>
      </c>
      <c r="BK34" s="154"/>
    </row>
    <row r="35" spans="2:63" ht="12.6" customHeight="1" x14ac:dyDescent="0.3">
      <c r="B35" s="60"/>
      <c r="C35" s="59"/>
      <c r="D35" s="60"/>
      <c r="E35" s="59"/>
      <c r="F35" s="59"/>
      <c r="G35" s="60"/>
      <c r="H35" s="96"/>
      <c r="I35" s="97">
        <v>100</v>
      </c>
      <c r="J35" s="98"/>
      <c r="K35" s="96"/>
      <c r="L35" s="94"/>
      <c r="M35" s="60"/>
      <c r="N35" s="96"/>
      <c r="O35" s="93">
        <v>100</v>
      </c>
      <c r="P35" s="98"/>
      <c r="Q35" s="96"/>
      <c r="R35" s="94"/>
      <c r="S35" s="60"/>
      <c r="T35" s="96"/>
      <c r="U35" s="97">
        <v>100</v>
      </c>
      <c r="V35" s="98"/>
      <c r="W35" s="96"/>
      <c r="X35" s="94"/>
      <c r="Y35" s="59"/>
      <c r="Z35" s="59"/>
      <c r="AA35" s="60"/>
      <c r="AB35" s="59"/>
      <c r="AC35" s="59"/>
      <c r="AD35" s="59"/>
      <c r="AE35" s="59"/>
      <c r="AF35" s="59"/>
      <c r="AG35" s="59"/>
      <c r="AH35" s="59"/>
      <c r="AI35" s="59"/>
      <c r="AJ35" s="59"/>
      <c r="AL35" s="106" t="s">
        <v>456</v>
      </c>
      <c r="AM35" s="102">
        <f t="shared" si="4"/>
        <v>1.4665345400190395</v>
      </c>
      <c r="AN35" s="143">
        <f t="shared" si="5"/>
        <v>3.0952380952380953</v>
      </c>
      <c r="AO35" s="159">
        <v>3</v>
      </c>
      <c r="AP35" s="103">
        <v>4</v>
      </c>
      <c r="AQ35" s="103">
        <v>3</v>
      </c>
      <c r="AR35" s="103">
        <v>3</v>
      </c>
      <c r="AS35" s="103">
        <v>4</v>
      </c>
      <c r="AT35" s="103">
        <v>3</v>
      </c>
      <c r="AU35" s="103">
        <v>3</v>
      </c>
      <c r="AV35" s="103">
        <v>3</v>
      </c>
      <c r="AW35" s="103">
        <v>3</v>
      </c>
      <c r="AX35" s="103">
        <v>1</v>
      </c>
      <c r="AY35" s="103">
        <v>3</v>
      </c>
      <c r="AZ35" s="103">
        <v>5</v>
      </c>
      <c r="BA35" s="103">
        <v>4</v>
      </c>
      <c r="BB35" s="103">
        <v>3</v>
      </c>
      <c r="BC35" s="103">
        <v>3</v>
      </c>
      <c r="BD35" s="103">
        <v>1</v>
      </c>
      <c r="BE35" s="103">
        <v>2</v>
      </c>
      <c r="BF35" s="103">
        <v>4</v>
      </c>
      <c r="BG35" s="103">
        <v>3</v>
      </c>
      <c r="BH35" s="103">
        <v>4</v>
      </c>
      <c r="BI35" s="103"/>
      <c r="BJ35" s="160">
        <v>3</v>
      </c>
      <c r="BK35" s="154"/>
    </row>
    <row r="36" spans="2:63" ht="12.6" customHeight="1" x14ac:dyDescent="0.3">
      <c r="B36" s="60"/>
      <c r="C36" s="59"/>
      <c r="D36" s="60"/>
      <c r="E36" s="59"/>
      <c r="F36" s="59"/>
      <c r="G36" s="60"/>
      <c r="H36" s="71" t="s">
        <v>401</v>
      </c>
      <c r="I36" s="72">
        <v>0</v>
      </c>
      <c r="J36" s="73">
        <f>IF(K36="x",0,SUMPRODUCT('E-환경'!I34:I36,I36:I38))</f>
        <v>0</v>
      </c>
      <c r="K36" s="71" t="str">
        <f>IF(SUM('E-환경'!I34:I36)=1,"","x")</f>
        <v>x</v>
      </c>
      <c r="L36" s="75">
        <f>VLOOKUP(H36,$AL$15:$AM$74,2,FALSE)</f>
        <v>1.7372793781764004</v>
      </c>
      <c r="M36" s="60"/>
      <c r="N36" s="71" t="s">
        <v>399</v>
      </c>
      <c r="O36" s="76">
        <v>0</v>
      </c>
      <c r="P36" s="73">
        <f>IF(Q36="x",0,SUMPRODUCT('S-사회'!I34:I38,O36:O40))</f>
        <v>0</v>
      </c>
      <c r="Q36" s="71" t="str">
        <f>IF(SUM('S-사회'!I34:I38)=1,"","x")</f>
        <v>x</v>
      </c>
      <c r="R36" s="75">
        <f>VLOOKUP(N36,$AL$15:$AM$74,2,FALSE)</f>
        <v>1.6695931686370602</v>
      </c>
      <c r="S36" s="60"/>
      <c r="T36" s="60"/>
      <c r="U36" s="59"/>
      <c r="V36" s="60"/>
      <c r="W36" s="59"/>
      <c r="X36" s="59"/>
      <c r="Y36" s="59"/>
      <c r="Z36" s="59"/>
      <c r="AA36" s="60"/>
      <c r="AB36" s="59"/>
      <c r="AC36" s="59"/>
      <c r="AD36" s="59"/>
      <c r="AE36" s="59"/>
      <c r="AF36" s="59"/>
      <c r="AG36" s="59"/>
      <c r="AH36" s="59"/>
      <c r="AI36" s="59"/>
      <c r="AJ36" s="59"/>
      <c r="AL36" s="106" t="s">
        <v>262</v>
      </c>
      <c r="AM36" s="102">
        <f t="shared" si="4"/>
        <v>1.5161710936812223</v>
      </c>
      <c r="AN36" s="143">
        <f t="shared" si="5"/>
        <v>3.2</v>
      </c>
      <c r="AO36" s="159">
        <v>2</v>
      </c>
      <c r="AP36" s="103">
        <v>4</v>
      </c>
      <c r="AQ36" s="103">
        <v>4</v>
      </c>
      <c r="AR36" s="103">
        <v>3</v>
      </c>
      <c r="AS36" s="103">
        <v>4</v>
      </c>
      <c r="AT36" s="103">
        <v>3</v>
      </c>
      <c r="AU36" s="103"/>
      <c r="AV36" s="103">
        <v>3</v>
      </c>
      <c r="AW36" s="103">
        <v>3</v>
      </c>
      <c r="AX36" s="103">
        <v>2</v>
      </c>
      <c r="AY36" s="103">
        <v>1</v>
      </c>
      <c r="AZ36" s="103">
        <v>5</v>
      </c>
      <c r="BA36" s="103">
        <v>4</v>
      </c>
      <c r="BB36" s="103">
        <v>4</v>
      </c>
      <c r="BC36" s="103">
        <v>3</v>
      </c>
      <c r="BD36" s="103">
        <v>2</v>
      </c>
      <c r="BE36" s="103">
        <v>3</v>
      </c>
      <c r="BF36" s="103">
        <v>4</v>
      </c>
      <c r="BG36" s="103">
        <v>3</v>
      </c>
      <c r="BH36" s="103">
        <v>4</v>
      </c>
      <c r="BI36" s="103"/>
      <c r="BJ36" s="160">
        <v>3</v>
      </c>
      <c r="BK36" s="154"/>
    </row>
    <row r="37" spans="2:63" ht="12.6" customHeight="1" x14ac:dyDescent="0.3">
      <c r="B37" s="60"/>
      <c r="C37" s="59"/>
      <c r="D37" s="60"/>
      <c r="E37" s="59"/>
      <c r="F37" s="59"/>
      <c r="G37" s="60"/>
      <c r="H37" s="85"/>
      <c r="I37" s="86">
        <v>50</v>
      </c>
      <c r="J37" s="87"/>
      <c r="K37" s="85"/>
      <c r="L37" s="101"/>
      <c r="M37" s="60"/>
      <c r="N37" s="85"/>
      <c r="O37" s="89">
        <v>25</v>
      </c>
      <c r="P37" s="87"/>
      <c r="Q37" s="85"/>
      <c r="R37" s="88"/>
      <c r="S37" s="60"/>
      <c r="T37" s="60"/>
      <c r="U37" s="59"/>
      <c r="V37" s="60"/>
      <c r="W37" s="59"/>
      <c r="X37" s="59"/>
      <c r="Y37" s="59"/>
      <c r="Z37" s="59"/>
      <c r="AA37" s="60"/>
      <c r="AB37" s="59"/>
      <c r="AC37" s="59"/>
      <c r="AD37" s="59"/>
      <c r="AE37" s="59"/>
      <c r="AF37" s="59"/>
      <c r="AG37" s="59"/>
      <c r="AH37" s="59"/>
      <c r="AI37" s="59"/>
      <c r="AJ37" s="59"/>
      <c r="AL37" s="106" t="s">
        <v>527</v>
      </c>
      <c r="AM37" s="102">
        <f t="shared" si="4"/>
        <v>1.7147173083299541</v>
      </c>
      <c r="AN37" s="143">
        <f t="shared" si="5"/>
        <v>3.6190476190476191</v>
      </c>
      <c r="AO37" s="159">
        <v>3</v>
      </c>
      <c r="AP37" s="103">
        <v>5</v>
      </c>
      <c r="AQ37" s="103">
        <v>4</v>
      </c>
      <c r="AR37" s="103">
        <v>4</v>
      </c>
      <c r="AS37" s="103">
        <v>4</v>
      </c>
      <c r="AT37" s="103">
        <v>4</v>
      </c>
      <c r="AU37" s="103">
        <v>3</v>
      </c>
      <c r="AV37" s="103">
        <v>5</v>
      </c>
      <c r="AW37" s="103">
        <v>3</v>
      </c>
      <c r="AX37" s="103">
        <v>3</v>
      </c>
      <c r="AY37" s="103">
        <v>1</v>
      </c>
      <c r="AZ37" s="103">
        <v>4</v>
      </c>
      <c r="BA37" s="103">
        <v>4</v>
      </c>
      <c r="BB37" s="103">
        <v>3</v>
      </c>
      <c r="BC37" s="103">
        <v>2</v>
      </c>
      <c r="BD37" s="103">
        <v>3</v>
      </c>
      <c r="BE37" s="103">
        <v>3</v>
      </c>
      <c r="BF37" s="103">
        <v>4</v>
      </c>
      <c r="BG37" s="103">
        <v>5</v>
      </c>
      <c r="BH37" s="103">
        <v>5</v>
      </c>
      <c r="BI37" s="103"/>
      <c r="BJ37" s="160">
        <v>4</v>
      </c>
      <c r="BK37" s="154"/>
    </row>
    <row r="38" spans="2:63" ht="12.6" customHeight="1" x14ac:dyDescent="0.3">
      <c r="B38" s="60"/>
      <c r="C38" s="59"/>
      <c r="D38" s="60"/>
      <c r="E38" s="59"/>
      <c r="F38" s="59"/>
      <c r="G38" s="60"/>
      <c r="H38" s="96"/>
      <c r="I38" s="97">
        <v>100</v>
      </c>
      <c r="J38" s="98"/>
      <c r="K38" s="96"/>
      <c r="L38" s="104"/>
      <c r="M38" s="60"/>
      <c r="N38" s="85"/>
      <c r="O38" s="89">
        <v>50</v>
      </c>
      <c r="P38" s="87"/>
      <c r="Q38" s="85"/>
      <c r="R38" s="88"/>
      <c r="S38" s="60"/>
      <c r="T38" s="60"/>
      <c r="U38" s="59"/>
      <c r="V38" s="60"/>
      <c r="W38" s="59"/>
      <c r="X38" s="59"/>
      <c r="Y38" s="59"/>
      <c r="Z38" s="59"/>
      <c r="AA38" s="60"/>
      <c r="AB38" s="59"/>
      <c r="AC38" s="59"/>
      <c r="AD38" s="59"/>
      <c r="AE38" s="59"/>
      <c r="AF38" s="59"/>
      <c r="AG38" s="59"/>
      <c r="AH38" s="59"/>
      <c r="AI38" s="59"/>
      <c r="AJ38" s="59"/>
      <c r="AL38" s="106" t="s">
        <v>407</v>
      </c>
      <c r="AM38" s="102">
        <f t="shared" si="4"/>
        <v>1.4665345400190395</v>
      </c>
      <c r="AN38" s="143">
        <f t="shared" si="5"/>
        <v>3.0952380952380953</v>
      </c>
      <c r="AO38" s="159">
        <v>3</v>
      </c>
      <c r="AP38" s="103">
        <v>5</v>
      </c>
      <c r="AQ38" s="103">
        <v>2</v>
      </c>
      <c r="AR38" s="103">
        <v>3</v>
      </c>
      <c r="AS38" s="103">
        <v>3</v>
      </c>
      <c r="AT38" s="103">
        <v>4</v>
      </c>
      <c r="AU38" s="103">
        <v>4</v>
      </c>
      <c r="AV38" s="103">
        <v>5</v>
      </c>
      <c r="AW38" s="103">
        <v>3</v>
      </c>
      <c r="AX38" s="103">
        <v>1</v>
      </c>
      <c r="AY38" s="103">
        <v>2</v>
      </c>
      <c r="AZ38" s="103">
        <v>3</v>
      </c>
      <c r="BA38" s="103">
        <v>3</v>
      </c>
      <c r="BB38" s="103">
        <v>4</v>
      </c>
      <c r="BC38" s="103">
        <v>2</v>
      </c>
      <c r="BD38" s="103">
        <v>1</v>
      </c>
      <c r="BE38" s="103">
        <v>2</v>
      </c>
      <c r="BF38" s="103">
        <v>4</v>
      </c>
      <c r="BG38" s="103">
        <v>5</v>
      </c>
      <c r="BH38" s="103">
        <v>4</v>
      </c>
      <c r="BI38" s="103"/>
      <c r="BJ38" s="160">
        <v>2</v>
      </c>
      <c r="BK38" s="154"/>
    </row>
    <row r="39" spans="2:63" ht="12.6" customHeight="1" x14ac:dyDescent="0.3">
      <c r="B39" s="60"/>
      <c r="C39" s="59"/>
      <c r="D39" s="60"/>
      <c r="E39" s="59"/>
      <c r="F39" s="59"/>
      <c r="G39" s="60"/>
      <c r="H39" s="71" t="s">
        <v>403</v>
      </c>
      <c r="I39" s="72">
        <v>0</v>
      </c>
      <c r="J39" s="73">
        <f>IF(K39="x",0,SUMPRODUCT('E-환경'!I37:I41,I39:I43)/3+SUMPRODUCT('E-환경'!I42:I46,I44:I48)/3+SUMPRODUCT('E-환경'!I47:I49,I49:I51)/3)</f>
        <v>0</v>
      </c>
      <c r="K39" s="71" t="str">
        <f>IF(SUM('E-환경'!I37:I49)=3,"","x")</f>
        <v>x</v>
      </c>
      <c r="L39" s="75">
        <f>VLOOKUP(H39,$AL$15:$AM$74,2,FALSE)</f>
        <v>1.5635514403587605</v>
      </c>
      <c r="M39" s="60"/>
      <c r="N39" s="85"/>
      <c r="O39" s="89">
        <v>75</v>
      </c>
      <c r="P39" s="87"/>
      <c r="Q39" s="85"/>
      <c r="R39" s="88"/>
      <c r="S39" s="60"/>
      <c r="T39" s="60"/>
      <c r="U39" s="59"/>
      <c r="V39" s="60"/>
      <c r="W39" s="59"/>
      <c r="X39" s="59"/>
      <c r="Y39" s="59"/>
      <c r="Z39" s="59"/>
      <c r="AA39" s="60"/>
      <c r="AB39" s="59"/>
      <c r="AC39" s="59"/>
      <c r="AD39" s="59"/>
      <c r="AE39" s="59"/>
      <c r="AF39" s="59"/>
      <c r="AG39" s="59"/>
      <c r="AH39" s="59"/>
      <c r="AI39" s="59"/>
      <c r="AJ39" s="59"/>
      <c r="AL39" s="106" t="s">
        <v>431</v>
      </c>
      <c r="AM39" s="102">
        <f t="shared" si="4"/>
        <v>1.4924809203424532</v>
      </c>
      <c r="AN39" s="143">
        <f t="shared" si="5"/>
        <v>3.15</v>
      </c>
      <c r="AO39" s="159">
        <v>3</v>
      </c>
      <c r="AP39" s="103">
        <v>4</v>
      </c>
      <c r="AQ39" s="103">
        <v>2</v>
      </c>
      <c r="AR39" s="103">
        <v>3</v>
      </c>
      <c r="AS39" s="103">
        <v>3</v>
      </c>
      <c r="AT39" s="103">
        <v>4</v>
      </c>
      <c r="AU39" s="103"/>
      <c r="AV39" s="103">
        <v>5</v>
      </c>
      <c r="AW39" s="103">
        <v>3</v>
      </c>
      <c r="AX39" s="103">
        <v>2</v>
      </c>
      <c r="AY39" s="103">
        <v>2</v>
      </c>
      <c r="AZ39" s="103">
        <v>4</v>
      </c>
      <c r="BA39" s="103">
        <v>3</v>
      </c>
      <c r="BB39" s="103">
        <v>3</v>
      </c>
      <c r="BC39" s="103">
        <v>2</v>
      </c>
      <c r="BD39" s="103">
        <v>2</v>
      </c>
      <c r="BE39" s="103">
        <v>2</v>
      </c>
      <c r="BF39" s="103">
        <v>4</v>
      </c>
      <c r="BG39" s="103">
        <v>5</v>
      </c>
      <c r="BH39" s="103">
        <v>5</v>
      </c>
      <c r="BI39" s="103"/>
      <c r="BJ39" s="160">
        <v>2</v>
      </c>
      <c r="BK39" s="154"/>
    </row>
    <row r="40" spans="2:63" ht="12.6" customHeight="1" x14ac:dyDescent="0.3">
      <c r="B40" s="60"/>
      <c r="C40" s="59"/>
      <c r="D40" s="60"/>
      <c r="E40" s="59"/>
      <c r="F40" s="59"/>
      <c r="G40" s="60"/>
      <c r="H40" s="85"/>
      <c r="I40" s="86">
        <v>25</v>
      </c>
      <c r="J40" s="87"/>
      <c r="K40" s="85"/>
      <c r="L40" s="101"/>
      <c r="M40" s="60"/>
      <c r="N40" s="96"/>
      <c r="O40" s="93">
        <v>100</v>
      </c>
      <c r="P40" s="98"/>
      <c r="Q40" s="96"/>
      <c r="R40" s="94"/>
      <c r="S40" s="60"/>
      <c r="T40" s="60"/>
      <c r="U40" s="59"/>
      <c r="V40" s="60"/>
      <c r="W40" s="59"/>
      <c r="X40" s="59"/>
      <c r="Y40" s="59"/>
      <c r="Z40" s="59"/>
      <c r="AA40" s="60"/>
      <c r="AB40" s="59"/>
      <c r="AC40" s="59"/>
      <c r="AD40" s="59"/>
      <c r="AE40" s="59"/>
      <c r="AF40" s="59"/>
      <c r="AG40" s="59"/>
      <c r="AH40" s="59"/>
      <c r="AI40" s="59"/>
      <c r="AJ40" s="59"/>
      <c r="AL40" s="106" t="s">
        <v>528</v>
      </c>
      <c r="AM40" s="102">
        <f t="shared" si="4"/>
        <v>1.60190695909772</v>
      </c>
      <c r="AN40" s="143">
        <f t="shared" si="5"/>
        <v>3.3809523809523809</v>
      </c>
      <c r="AO40" s="159">
        <v>3</v>
      </c>
      <c r="AP40" s="103">
        <v>4</v>
      </c>
      <c r="AQ40" s="103">
        <v>2</v>
      </c>
      <c r="AR40" s="103">
        <v>3</v>
      </c>
      <c r="AS40" s="103">
        <v>4</v>
      </c>
      <c r="AT40" s="103">
        <v>4</v>
      </c>
      <c r="AU40" s="103">
        <v>3</v>
      </c>
      <c r="AV40" s="103">
        <v>5</v>
      </c>
      <c r="AW40" s="103">
        <v>3</v>
      </c>
      <c r="AX40" s="103">
        <v>2</v>
      </c>
      <c r="AY40" s="103">
        <v>2</v>
      </c>
      <c r="AZ40" s="103">
        <v>4</v>
      </c>
      <c r="BA40" s="103">
        <v>3</v>
      </c>
      <c r="BB40" s="103">
        <v>4</v>
      </c>
      <c r="BC40" s="103">
        <v>2</v>
      </c>
      <c r="BD40" s="103">
        <v>2</v>
      </c>
      <c r="BE40" s="103">
        <v>5</v>
      </c>
      <c r="BF40" s="103">
        <v>4</v>
      </c>
      <c r="BG40" s="103">
        <v>5</v>
      </c>
      <c r="BH40" s="103">
        <v>5</v>
      </c>
      <c r="BI40" s="103"/>
      <c r="BJ40" s="160">
        <v>2</v>
      </c>
      <c r="BK40" s="154"/>
    </row>
    <row r="41" spans="2:63" ht="12.6" customHeight="1" x14ac:dyDescent="0.3">
      <c r="B41" s="60"/>
      <c r="C41" s="59"/>
      <c r="D41" s="60"/>
      <c r="E41" s="59"/>
      <c r="F41" s="59"/>
      <c r="G41" s="60"/>
      <c r="H41" s="85"/>
      <c r="I41" s="86">
        <v>50</v>
      </c>
      <c r="J41" s="87"/>
      <c r="K41" s="85"/>
      <c r="L41" s="101"/>
      <c r="M41" s="60"/>
      <c r="N41" s="71" t="s">
        <v>405</v>
      </c>
      <c r="O41" s="76">
        <v>0</v>
      </c>
      <c r="P41" s="73">
        <f>IF(Q41="x",0,SUMPRODUCT('S-사회'!I39:I43,O41:O45))</f>
        <v>0</v>
      </c>
      <c r="Q41" s="71" t="str">
        <f>IF(SUM('S-사회'!I39:I43)=1,"","x")</f>
        <v>x</v>
      </c>
      <c r="R41" s="75">
        <f>VLOOKUP(N41,$AL$15:$AM$74,2,FALSE)</f>
        <v>1.9813599519697793</v>
      </c>
      <c r="S41" s="60"/>
      <c r="T41" s="60"/>
      <c r="U41" s="59"/>
      <c r="V41" s="60"/>
      <c r="W41" s="59"/>
      <c r="X41" s="59"/>
      <c r="Y41" s="59"/>
      <c r="Z41" s="59"/>
      <c r="AA41" s="60"/>
      <c r="AB41" s="59"/>
      <c r="AC41" s="59"/>
      <c r="AD41" s="59"/>
      <c r="AE41" s="59"/>
      <c r="AF41" s="59"/>
      <c r="AG41" s="59"/>
      <c r="AH41" s="59"/>
      <c r="AI41" s="59"/>
      <c r="AJ41" s="59"/>
      <c r="AL41" s="106" t="s">
        <v>250</v>
      </c>
      <c r="AM41" s="102">
        <f t="shared" si="4"/>
        <v>1.6921552384835072</v>
      </c>
      <c r="AN41" s="143">
        <f t="shared" si="5"/>
        <v>3.5714285714285716</v>
      </c>
      <c r="AO41" s="159">
        <v>4</v>
      </c>
      <c r="AP41" s="103">
        <v>4</v>
      </c>
      <c r="AQ41" s="103">
        <v>1</v>
      </c>
      <c r="AR41" s="103">
        <v>4</v>
      </c>
      <c r="AS41" s="103">
        <v>4</v>
      </c>
      <c r="AT41" s="103">
        <v>4</v>
      </c>
      <c r="AU41" s="103">
        <v>4</v>
      </c>
      <c r="AV41" s="103">
        <v>5</v>
      </c>
      <c r="AW41" s="103">
        <v>3</v>
      </c>
      <c r="AX41" s="103">
        <v>3</v>
      </c>
      <c r="AY41" s="103">
        <v>3</v>
      </c>
      <c r="AZ41" s="103">
        <v>3</v>
      </c>
      <c r="BA41" s="103">
        <v>4</v>
      </c>
      <c r="BB41" s="103">
        <v>4</v>
      </c>
      <c r="BC41" s="103">
        <v>2</v>
      </c>
      <c r="BD41" s="103">
        <v>3</v>
      </c>
      <c r="BE41" s="103">
        <v>3</v>
      </c>
      <c r="BF41" s="103">
        <v>4</v>
      </c>
      <c r="BG41" s="103">
        <v>5</v>
      </c>
      <c r="BH41" s="103">
        <v>5</v>
      </c>
      <c r="BI41" s="103"/>
      <c r="BJ41" s="160">
        <v>3</v>
      </c>
      <c r="BK41" s="154"/>
    </row>
    <row r="42" spans="2:63" ht="12.6" customHeight="1" x14ac:dyDescent="0.3">
      <c r="B42" s="60"/>
      <c r="C42" s="59"/>
      <c r="D42" s="60"/>
      <c r="E42" s="59"/>
      <c r="F42" s="59"/>
      <c r="G42" s="60"/>
      <c r="H42" s="85"/>
      <c r="I42" s="86">
        <v>75</v>
      </c>
      <c r="J42" s="87"/>
      <c r="K42" s="85"/>
      <c r="L42" s="101"/>
      <c r="M42" s="60"/>
      <c r="N42" s="85"/>
      <c r="O42" s="89">
        <v>25</v>
      </c>
      <c r="P42" s="87"/>
      <c r="Q42" s="85"/>
      <c r="R42" s="88"/>
      <c r="S42" s="60"/>
      <c r="T42" s="60"/>
      <c r="U42" s="59"/>
      <c r="V42" s="60"/>
      <c r="W42" s="59"/>
      <c r="X42" s="59"/>
      <c r="Y42" s="59"/>
      <c r="Z42" s="59"/>
      <c r="AA42" s="60"/>
      <c r="AB42" s="59"/>
      <c r="AC42" s="59"/>
      <c r="AD42" s="59"/>
      <c r="AE42" s="59"/>
      <c r="AF42" s="59"/>
      <c r="AG42" s="59"/>
      <c r="AH42" s="59"/>
      <c r="AI42" s="59"/>
      <c r="AJ42" s="59"/>
      <c r="AL42" s="106" t="s">
        <v>422</v>
      </c>
      <c r="AM42" s="102">
        <f t="shared" si="4"/>
        <v>1.8715236937627588</v>
      </c>
      <c r="AN42" s="143">
        <f t="shared" si="5"/>
        <v>3.95</v>
      </c>
      <c r="AO42" s="159">
        <v>1</v>
      </c>
      <c r="AP42" s="103">
        <v>4</v>
      </c>
      <c r="AQ42" s="103">
        <v>4</v>
      </c>
      <c r="AR42" s="103">
        <v>5</v>
      </c>
      <c r="AS42" s="103">
        <v>4</v>
      </c>
      <c r="AT42" s="103">
        <v>4</v>
      </c>
      <c r="AU42" s="103"/>
      <c r="AV42" s="103">
        <v>5</v>
      </c>
      <c r="AW42" s="103">
        <v>4</v>
      </c>
      <c r="AX42" s="103">
        <v>2</v>
      </c>
      <c r="AY42" s="103">
        <v>4</v>
      </c>
      <c r="AZ42" s="103">
        <v>4</v>
      </c>
      <c r="BA42" s="103">
        <v>4</v>
      </c>
      <c r="BB42" s="103">
        <v>3</v>
      </c>
      <c r="BC42" s="103">
        <v>5</v>
      </c>
      <c r="BD42" s="103">
        <v>4</v>
      </c>
      <c r="BE42" s="103">
        <v>3</v>
      </c>
      <c r="BF42" s="103">
        <v>4</v>
      </c>
      <c r="BG42" s="103">
        <v>5</v>
      </c>
      <c r="BH42" s="103">
        <v>5</v>
      </c>
      <c r="BI42" s="103"/>
      <c r="BJ42" s="160">
        <v>5</v>
      </c>
      <c r="BK42" s="154"/>
    </row>
    <row r="43" spans="2:63" ht="12.6" customHeight="1" x14ac:dyDescent="0.3">
      <c r="B43" s="60"/>
      <c r="C43" s="59"/>
      <c r="D43" s="60"/>
      <c r="E43" s="59"/>
      <c r="F43" s="59"/>
      <c r="G43" s="60"/>
      <c r="H43" s="85"/>
      <c r="I43" s="97">
        <v>100</v>
      </c>
      <c r="J43" s="98"/>
      <c r="K43" s="96"/>
      <c r="L43" s="104"/>
      <c r="M43" s="60"/>
      <c r="N43" s="85"/>
      <c r="O43" s="89">
        <v>50</v>
      </c>
      <c r="P43" s="87"/>
      <c r="Q43" s="85"/>
      <c r="R43" s="88"/>
      <c r="S43" s="60"/>
      <c r="T43" s="60"/>
      <c r="U43" s="59"/>
      <c r="V43" s="60"/>
      <c r="W43" s="59"/>
      <c r="X43" s="59"/>
      <c r="Y43" s="59"/>
      <c r="Z43" s="59"/>
      <c r="AA43" s="60"/>
      <c r="AB43" s="59"/>
      <c r="AC43" s="59"/>
      <c r="AD43" s="59"/>
      <c r="AE43" s="59"/>
      <c r="AF43" s="59"/>
      <c r="AG43" s="59"/>
      <c r="AH43" s="59"/>
      <c r="AI43" s="59"/>
      <c r="AJ43" s="59"/>
      <c r="AL43" s="106" t="s">
        <v>399</v>
      </c>
      <c r="AM43" s="102">
        <f t="shared" si="4"/>
        <v>1.6695931686370602</v>
      </c>
      <c r="AN43" s="143">
        <f t="shared" si="5"/>
        <v>3.5238095238095237</v>
      </c>
      <c r="AO43" s="159">
        <v>3</v>
      </c>
      <c r="AP43" s="103">
        <v>5</v>
      </c>
      <c r="AQ43" s="103">
        <v>1</v>
      </c>
      <c r="AR43" s="103">
        <v>4</v>
      </c>
      <c r="AS43" s="103">
        <v>4</v>
      </c>
      <c r="AT43" s="103">
        <v>3</v>
      </c>
      <c r="AU43" s="103">
        <v>3</v>
      </c>
      <c r="AV43" s="103">
        <v>5</v>
      </c>
      <c r="AW43" s="103">
        <v>3</v>
      </c>
      <c r="AX43" s="103">
        <v>1</v>
      </c>
      <c r="AY43" s="103">
        <v>4</v>
      </c>
      <c r="AZ43" s="103">
        <v>4</v>
      </c>
      <c r="BA43" s="103">
        <v>4</v>
      </c>
      <c r="BB43" s="103">
        <v>4</v>
      </c>
      <c r="BC43" s="103">
        <v>3</v>
      </c>
      <c r="BD43" s="103">
        <v>1</v>
      </c>
      <c r="BE43" s="103">
        <v>4</v>
      </c>
      <c r="BF43" s="103">
        <v>4</v>
      </c>
      <c r="BG43" s="103">
        <v>5</v>
      </c>
      <c r="BH43" s="103">
        <v>5</v>
      </c>
      <c r="BI43" s="103"/>
      <c r="BJ43" s="160">
        <v>4</v>
      </c>
      <c r="BK43" s="154"/>
    </row>
    <row r="44" spans="2:63" ht="12.6" customHeight="1" x14ac:dyDescent="0.3">
      <c r="B44" s="60"/>
      <c r="C44" s="59"/>
      <c r="D44" s="60"/>
      <c r="E44" s="59"/>
      <c r="F44" s="59"/>
      <c r="G44" s="60"/>
      <c r="H44" s="85"/>
      <c r="I44" s="72">
        <v>0</v>
      </c>
      <c r="J44" s="73"/>
      <c r="K44" s="71"/>
      <c r="L44" s="75"/>
      <c r="M44" s="60"/>
      <c r="N44" s="85"/>
      <c r="O44" s="89">
        <v>75</v>
      </c>
      <c r="P44" s="87"/>
      <c r="Q44" s="85"/>
      <c r="R44" s="88"/>
      <c r="S44" s="60"/>
      <c r="T44" s="60"/>
      <c r="U44" s="59"/>
      <c r="V44" s="60"/>
      <c r="W44" s="59"/>
      <c r="X44" s="59"/>
      <c r="Y44" s="59"/>
      <c r="Z44" s="59"/>
      <c r="AA44" s="60"/>
      <c r="AB44" s="59"/>
      <c r="AC44" s="59"/>
      <c r="AD44" s="59"/>
      <c r="AE44" s="59"/>
      <c r="AF44" s="59"/>
      <c r="AG44" s="59"/>
      <c r="AH44" s="59"/>
      <c r="AI44" s="59"/>
      <c r="AJ44" s="59"/>
      <c r="AL44" s="106" t="s">
        <v>405</v>
      </c>
      <c r="AM44" s="102">
        <f t="shared" si="4"/>
        <v>1.9813599519697793</v>
      </c>
      <c r="AN44" s="143">
        <f t="shared" si="5"/>
        <v>4.1818181818181817</v>
      </c>
      <c r="AO44" s="159">
        <v>4</v>
      </c>
      <c r="AP44" s="103">
        <v>5</v>
      </c>
      <c r="AQ44" s="103">
        <v>4</v>
      </c>
      <c r="AR44" s="103">
        <v>4</v>
      </c>
      <c r="AS44" s="103">
        <v>4</v>
      </c>
      <c r="AT44" s="103">
        <v>4</v>
      </c>
      <c r="AU44" s="103">
        <v>4</v>
      </c>
      <c r="AV44" s="103">
        <v>5</v>
      </c>
      <c r="AW44" s="103">
        <v>4</v>
      </c>
      <c r="AX44" s="103">
        <v>4</v>
      </c>
      <c r="AY44" s="103">
        <v>4</v>
      </c>
      <c r="AZ44" s="103">
        <v>4</v>
      </c>
      <c r="BA44" s="103">
        <v>4</v>
      </c>
      <c r="BB44" s="103">
        <v>4</v>
      </c>
      <c r="BC44" s="103">
        <v>5</v>
      </c>
      <c r="BD44" s="103">
        <v>4</v>
      </c>
      <c r="BE44" s="103">
        <v>5</v>
      </c>
      <c r="BF44" s="103">
        <v>4</v>
      </c>
      <c r="BG44" s="103">
        <v>5</v>
      </c>
      <c r="BH44" s="103">
        <v>5</v>
      </c>
      <c r="BI44" s="103">
        <v>3</v>
      </c>
      <c r="BJ44" s="160">
        <v>3</v>
      </c>
      <c r="BK44" s="154"/>
    </row>
    <row r="45" spans="2:63" ht="12.6" customHeight="1" x14ac:dyDescent="0.3">
      <c r="B45" s="60"/>
      <c r="C45" s="59"/>
      <c r="D45" s="60"/>
      <c r="E45" s="59"/>
      <c r="F45" s="59"/>
      <c r="G45" s="60"/>
      <c r="H45" s="85"/>
      <c r="I45" s="86">
        <v>25</v>
      </c>
      <c r="J45" s="87"/>
      <c r="K45" s="85"/>
      <c r="L45" s="101"/>
      <c r="M45" s="60"/>
      <c r="N45" s="96"/>
      <c r="O45" s="93">
        <v>100</v>
      </c>
      <c r="P45" s="98"/>
      <c r="Q45" s="96"/>
      <c r="R45" s="94"/>
      <c r="S45" s="60"/>
      <c r="T45" s="60"/>
      <c r="U45" s="59"/>
      <c r="V45" s="60"/>
      <c r="W45" s="59"/>
      <c r="X45" s="59"/>
      <c r="Y45" s="59"/>
      <c r="Z45" s="59"/>
      <c r="AA45" s="60"/>
      <c r="AB45" s="59"/>
      <c r="AC45" s="59"/>
      <c r="AD45" s="59"/>
      <c r="AE45" s="59"/>
      <c r="AF45" s="59"/>
      <c r="AG45" s="59"/>
      <c r="AH45" s="59"/>
      <c r="AI45" s="59"/>
      <c r="AJ45" s="59"/>
      <c r="AL45" s="106" t="s">
        <v>443</v>
      </c>
      <c r="AM45" s="102">
        <f t="shared" si="4"/>
        <v>1.5721660488455858</v>
      </c>
      <c r="AN45" s="143">
        <f t="shared" si="5"/>
        <v>3.3181818181818183</v>
      </c>
      <c r="AO45" s="159">
        <v>3</v>
      </c>
      <c r="AP45" s="103">
        <v>5</v>
      </c>
      <c r="AQ45" s="103">
        <v>2</v>
      </c>
      <c r="AR45" s="103">
        <v>3</v>
      </c>
      <c r="AS45" s="103">
        <v>3</v>
      </c>
      <c r="AT45" s="103">
        <v>4</v>
      </c>
      <c r="AU45" s="103">
        <v>3</v>
      </c>
      <c r="AV45" s="103">
        <v>5</v>
      </c>
      <c r="AW45" s="103">
        <v>3</v>
      </c>
      <c r="AX45" s="103">
        <v>2</v>
      </c>
      <c r="AY45" s="103">
        <v>3</v>
      </c>
      <c r="AZ45" s="103">
        <v>4</v>
      </c>
      <c r="BA45" s="103">
        <v>4</v>
      </c>
      <c r="BB45" s="103">
        <v>4</v>
      </c>
      <c r="BC45" s="103">
        <v>4</v>
      </c>
      <c r="BD45" s="103">
        <v>2</v>
      </c>
      <c r="BE45" s="103">
        <v>2</v>
      </c>
      <c r="BF45" s="103">
        <v>4</v>
      </c>
      <c r="BG45" s="103">
        <v>5</v>
      </c>
      <c r="BH45" s="103">
        <v>4</v>
      </c>
      <c r="BI45" s="103">
        <v>3</v>
      </c>
      <c r="BJ45" s="160">
        <v>1</v>
      </c>
      <c r="BK45" s="154"/>
    </row>
    <row r="46" spans="2:63" ht="12.6" customHeight="1" x14ac:dyDescent="0.3">
      <c r="B46" s="60"/>
      <c r="C46" s="59"/>
      <c r="D46" s="60"/>
      <c r="E46" s="59"/>
      <c r="F46" s="59"/>
      <c r="G46" s="60"/>
      <c r="H46" s="85"/>
      <c r="I46" s="86">
        <v>50</v>
      </c>
      <c r="J46" s="87"/>
      <c r="K46" s="85"/>
      <c r="L46" s="101"/>
      <c r="M46" s="60"/>
      <c r="N46" s="71" t="s">
        <v>443</v>
      </c>
      <c r="O46" s="76">
        <v>0</v>
      </c>
      <c r="P46" s="73">
        <f>IF(Q46="x",0,SUMPRODUCT('S-사회'!I44:I48,O46:O50))</f>
        <v>0</v>
      </c>
      <c r="Q46" s="71" t="str">
        <f>IF(SUM('S-사회'!I44:I48)=1,"","x")</f>
        <v>x</v>
      </c>
      <c r="R46" s="75">
        <f>VLOOKUP(N46,$AL$15:$AM$74,2,FALSE)</f>
        <v>1.5721660488455858</v>
      </c>
      <c r="S46" s="60"/>
      <c r="T46" s="60"/>
      <c r="U46" s="59"/>
      <c r="V46" s="60"/>
      <c r="W46" s="59"/>
      <c r="X46" s="59"/>
      <c r="Y46" s="59"/>
      <c r="Z46" s="59"/>
      <c r="AA46" s="60"/>
      <c r="AB46" s="59"/>
      <c r="AC46" s="59"/>
      <c r="AD46" s="59"/>
      <c r="AE46" s="59"/>
      <c r="AF46" s="59"/>
      <c r="AG46" s="59"/>
      <c r="AH46" s="59"/>
      <c r="AI46" s="59"/>
      <c r="AJ46" s="59"/>
      <c r="AL46" s="106" t="s">
        <v>529</v>
      </c>
      <c r="AM46" s="102">
        <f t="shared" si="4"/>
        <v>1.3311621209403588</v>
      </c>
      <c r="AN46" s="143">
        <f t="shared" si="5"/>
        <v>2.8095238095238093</v>
      </c>
      <c r="AO46" s="159">
        <v>1</v>
      </c>
      <c r="AP46" s="103">
        <v>4</v>
      </c>
      <c r="AQ46" s="103">
        <v>1</v>
      </c>
      <c r="AR46" s="103">
        <v>3</v>
      </c>
      <c r="AS46" s="103">
        <v>3</v>
      </c>
      <c r="AT46" s="103">
        <v>3</v>
      </c>
      <c r="AU46" s="103">
        <v>3</v>
      </c>
      <c r="AV46" s="103">
        <v>5</v>
      </c>
      <c r="AW46" s="103"/>
      <c r="AX46" s="103">
        <v>1</v>
      </c>
      <c r="AY46" s="103">
        <v>3</v>
      </c>
      <c r="AZ46" s="103">
        <v>3</v>
      </c>
      <c r="BA46" s="103">
        <v>3</v>
      </c>
      <c r="BB46" s="103">
        <v>3</v>
      </c>
      <c r="BC46" s="103">
        <v>2</v>
      </c>
      <c r="BD46" s="103">
        <v>1</v>
      </c>
      <c r="BE46" s="103">
        <v>1</v>
      </c>
      <c r="BF46" s="103">
        <v>4</v>
      </c>
      <c r="BG46" s="103">
        <v>5</v>
      </c>
      <c r="BH46" s="103">
        <v>4</v>
      </c>
      <c r="BI46" s="103">
        <v>3</v>
      </c>
      <c r="BJ46" s="160">
        <v>3</v>
      </c>
      <c r="BK46" s="154"/>
    </row>
    <row r="47" spans="2:63" ht="12.6" customHeight="1" x14ac:dyDescent="0.3">
      <c r="B47" s="60"/>
      <c r="C47" s="59"/>
      <c r="D47" s="60"/>
      <c r="E47" s="59"/>
      <c r="F47" s="59"/>
      <c r="G47" s="60"/>
      <c r="H47" s="85"/>
      <c r="I47" s="86">
        <v>75</v>
      </c>
      <c r="J47" s="87"/>
      <c r="K47" s="85"/>
      <c r="L47" s="101"/>
      <c r="M47" s="60"/>
      <c r="N47" s="85"/>
      <c r="O47" s="89">
        <v>25</v>
      </c>
      <c r="P47" s="87"/>
      <c r="Q47" s="85"/>
      <c r="R47" s="88"/>
      <c r="S47" s="60"/>
      <c r="T47" s="60"/>
      <c r="U47" s="59"/>
      <c r="V47" s="60"/>
      <c r="W47" s="59"/>
      <c r="X47" s="59"/>
      <c r="Y47" s="59"/>
      <c r="Z47" s="59"/>
      <c r="AA47" s="60"/>
      <c r="AB47" s="59"/>
      <c r="AC47" s="59"/>
      <c r="AD47" s="59"/>
      <c r="AE47" s="59"/>
      <c r="AF47" s="59"/>
      <c r="AG47" s="59"/>
      <c r="AH47" s="59"/>
      <c r="AI47" s="59"/>
      <c r="AJ47" s="59"/>
      <c r="AL47" s="106" t="s">
        <v>437</v>
      </c>
      <c r="AM47" s="102">
        <f t="shared" ref="AM47:AM74" si="6">AN47*100/$AN$14</f>
        <v>1.3762862606332524</v>
      </c>
      <c r="AN47" s="143">
        <f t="shared" si="5"/>
        <v>2.9047619047619047</v>
      </c>
      <c r="AO47" s="159">
        <v>1</v>
      </c>
      <c r="AP47" s="103">
        <v>5</v>
      </c>
      <c r="AQ47" s="103">
        <v>1</v>
      </c>
      <c r="AR47" s="103">
        <v>3</v>
      </c>
      <c r="AS47" s="103">
        <v>3</v>
      </c>
      <c r="AT47" s="103">
        <v>4</v>
      </c>
      <c r="AU47" s="103">
        <v>3</v>
      </c>
      <c r="AV47" s="103">
        <v>5</v>
      </c>
      <c r="AW47" s="103"/>
      <c r="AX47" s="103">
        <v>1</v>
      </c>
      <c r="AY47" s="103">
        <v>3</v>
      </c>
      <c r="AZ47" s="103">
        <v>3</v>
      </c>
      <c r="BA47" s="103">
        <v>3</v>
      </c>
      <c r="BB47" s="103">
        <v>3</v>
      </c>
      <c r="BC47" s="103">
        <v>2</v>
      </c>
      <c r="BD47" s="103">
        <v>1</v>
      </c>
      <c r="BE47" s="103">
        <v>1</v>
      </c>
      <c r="BF47" s="103">
        <v>4</v>
      </c>
      <c r="BG47" s="103">
        <v>5</v>
      </c>
      <c r="BH47" s="103">
        <v>4</v>
      </c>
      <c r="BI47" s="103">
        <v>3</v>
      </c>
      <c r="BJ47" s="160">
        <v>3</v>
      </c>
      <c r="BK47" s="154"/>
    </row>
    <row r="48" spans="2:63" ht="12.6" customHeight="1" x14ac:dyDescent="0.3">
      <c r="B48" s="60"/>
      <c r="C48" s="59"/>
      <c r="D48" s="60"/>
      <c r="E48" s="59"/>
      <c r="F48" s="59"/>
      <c r="G48" s="60"/>
      <c r="H48" s="85"/>
      <c r="I48" s="97">
        <v>100</v>
      </c>
      <c r="J48" s="98"/>
      <c r="K48" s="96"/>
      <c r="L48" s="104"/>
      <c r="M48" s="60"/>
      <c r="N48" s="85"/>
      <c r="O48" s="89">
        <v>50</v>
      </c>
      <c r="P48" s="87"/>
      <c r="Q48" s="85"/>
      <c r="R48" s="88"/>
      <c r="S48" s="60"/>
      <c r="T48" s="60"/>
      <c r="U48" s="59"/>
      <c r="V48" s="60"/>
      <c r="W48" s="59"/>
      <c r="X48" s="59"/>
      <c r="Y48" s="59"/>
      <c r="Z48" s="59"/>
      <c r="AA48" s="60"/>
      <c r="AB48" s="59"/>
      <c r="AC48" s="59"/>
      <c r="AD48" s="59"/>
      <c r="AE48" s="59"/>
      <c r="AF48" s="59"/>
      <c r="AG48" s="59"/>
      <c r="AH48" s="59"/>
      <c r="AI48" s="59"/>
      <c r="AJ48" s="59"/>
      <c r="AL48" s="106" t="s">
        <v>430</v>
      </c>
      <c r="AM48" s="102">
        <f t="shared" si="6"/>
        <v>1.3964733757590204</v>
      </c>
      <c r="AN48" s="143">
        <f t="shared" si="5"/>
        <v>2.9473684210526314</v>
      </c>
      <c r="AO48" s="159">
        <v>1</v>
      </c>
      <c r="AP48" s="103">
        <v>4</v>
      </c>
      <c r="AQ48" s="103">
        <v>1</v>
      </c>
      <c r="AR48" s="103">
        <v>1</v>
      </c>
      <c r="AS48" s="103">
        <v>3</v>
      </c>
      <c r="AT48" s="103">
        <v>4</v>
      </c>
      <c r="AU48" s="103"/>
      <c r="AV48" s="103">
        <v>5</v>
      </c>
      <c r="AW48" s="103">
        <v>3</v>
      </c>
      <c r="AX48" s="103"/>
      <c r="AY48" s="103">
        <v>2</v>
      </c>
      <c r="AZ48" s="103">
        <v>3</v>
      </c>
      <c r="BA48" s="103">
        <v>3</v>
      </c>
      <c r="BB48" s="103">
        <v>3</v>
      </c>
      <c r="BC48" s="103">
        <v>3</v>
      </c>
      <c r="BD48" s="103"/>
      <c r="BE48" s="103">
        <v>1</v>
      </c>
      <c r="BF48" s="103">
        <v>4</v>
      </c>
      <c r="BG48" s="103">
        <v>5</v>
      </c>
      <c r="BH48" s="103">
        <v>4</v>
      </c>
      <c r="BI48" s="103">
        <v>3</v>
      </c>
      <c r="BJ48" s="160">
        <v>3</v>
      </c>
      <c r="BK48" s="154"/>
    </row>
    <row r="49" spans="2:63" ht="12.6" customHeight="1" x14ac:dyDescent="0.3">
      <c r="B49" s="60"/>
      <c r="C49" s="59"/>
      <c r="D49" s="60"/>
      <c r="E49" s="59"/>
      <c r="F49" s="59"/>
      <c r="G49" s="60"/>
      <c r="H49" s="85"/>
      <c r="I49" s="72">
        <v>0</v>
      </c>
      <c r="J49" s="73"/>
      <c r="K49" s="71"/>
      <c r="L49" s="75"/>
      <c r="M49" s="60"/>
      <c r="N49" s="85"/>
      <c r="O49" s="89">
        <v>75</v>
      </c>
      <c r="P49" s="87"/>
      <c r="Q49" s="85"/>
      <c r="R49" s="88"/>
      <c r="S49" s="60"/>
      <c r="T49" s="60"/>
      <c r="U49" s="59"/>
      <c r="V49" s="60"/>
      <c r="W49" s="59"/>
      <c r="X49" s="59"/>
      <c r="Y49" s="59"/>
      <c r="Z49" s="59"/>
      <c r="AA49" s="60"/>
      <c r="AB49" s="59"/>
      <c r="AC49" s="59"/>
      <c r="AD49" s="59"/>
      <c r="AE49" s="59"/>
      <c r="AF49" s="59"/>
      <c r="AG49" s="59"/>
      <c r="AH49" s="59"/>
      <c r="AI49" s="59"/>
      <c r="AJ49" s="59"/>
      <c r="AL49" s="106" t="s">
        <v>446</v>
      </c>
      <c r="AM49" s="102">
        <f t="shared" si="6"/>
        <v>1.8736773458844651</v>
      </c>
      <c r="AN49" s="143">
        <f t="shared" si="5"/>
        <v>3.9545454545454546</v>
      </c>
      <c r="AO49" s="159">
        <v>4</v>
      </c>
      <c r="AP49" s="103">
        <v>5</v>
      </c>
      <c r="AQ49" s="103">
        <v>4</v>
      </c>
      <c r="AR49" s="103">
        <v>3</v>
      </c>
      <c r="AS49" s="103">
        <v>4</v>
      </c>
      <c r="AT49" s="103">
        <v>4</v>
      </c>
      <c r="AU49" s="103">
        <v>4</v>
      </c>
      <c r="AV49" s="103">
        <v>5</v>
      </c>
      <c r="AW49" s="103">
        <v>4</v>
      </c>
      <c r="AX49" s="103">
        <v>3</v>
      </c>
      <c r="AY49" s="103">
        <v>3</v>
      </c>
      <c r="AZ49" s="103">
        <v>4</v>
      </c>
      <c r="BA49" s="103">
        <v>4</v>
      </c>
      <c r="BB49" s="103">
        <v>4</v>
      </c>
      <c r="BC49" s="103">
        <v>5</v>
      </c>
      <c r="BD49" s="103">
        <v>3</v>
      </c>
      <c r="BE49" s="103">
        <v>5</v>
      </c>
      <c r="BF49" s="103">
        <v>4</v>
      </c>
      <c r="BG49" s="103">
        <v>5</v>
      </c>
      <c r="BH49" s="103">
        <v>4</v>
      </c>
      <c r="BI49" s="103">
        <v>4</v>
      </c>
      <c r="BJ49" s="160">
        <v>2</v>
      </c>
      <c r="BK49" s="154"/>
    </row>
    <row r="50" spans="2:63" ht="12.6" customHeight="1" x14ac:dyDescent="0.3">
      <c r="B50" s="60"/>
      <c r="C50" s="59"/>
      <c r="D50" s="60"/>
      <c r="E50" s="59"/>
      <c r="F50" s="59"/>
      <c r="G50" s="60"/>
      <c r="H50" s="85"/>
      <c r="I50" s="86">
        <v>50</v>
      </c>
      <c r="J50" s="87"/>
      <c r="K50" s="85"/>
      <c r="L50" s="101"/>
      <c r="M50" s="60"/>
      <c r="N50" s="96"/>
      <c r="O50" s="93">
        <v>100</v>
      </c>
      <c r="P50" s="98"/>
      <c r="Q50" s="96"/>
      <c r="R50" s="94"/>
      <c r="S50" s="60"/>
      <c r="T50" s="60"/>
      <c r="U50" s="59"/>
      <c r="V50" s="60"/>
      <c r="W50" s="59"/>
      <c r="X50" s="59"/>
      <c r="Y50" s="59"/>
      <c r="Z50" s="59"/>
      <c r="AA50" s="60"/>
      <c r="AB50" s="59"/>
      <c r="AC50" s="59"/>
      <c r="AD50" s="59"/>
      <c r="AE50" s="59"/>
      <c r="AF50" s="59"/>
      <c r="AG50" s="59"/>
      <c r="AH50" s="59"/>
      <c r="AI50" s="59"/>
      <c r="AJ50" s="59"/>
      <c r="AL50" s="106" t="s">
        <v>434</v>
      </c>
      <c r="AM50" s="102">
        <f t="shared" si="6"/>
        <v>1.7444582185820883</v>
      </c>
      <c r="AN50" s="143">
        <f t="shared" si="5"/>
        <v>3.6818181818181817</v>
      </c>
      <c r="AO50" s="159">
        <v>4</v>
      </c>
      <c r="AP50" s="103">
        <v>5</v>
      </c>
      <c r="AQ50" s="103">
        <v>4</v>
      </c>
      <c r="AR50" s="103">
        <v>4</v>
      </c>
      <c r="AS50" s="103">
        <v>4</v>
      </c>
      <c r="AT50" s="103">
        <v>4</v>
      </c>
      <c r="AU50" s="103">
        <v>3</v>
      </c>
      <c r="AV50" s="103">
        <v>5</v>
      </c>
      <c r="AW50" s="103">
        <v>4</v>
      </c>
      <c r="AX50" s="103">
        <v>3</v>
      </c>
      <c r="AY50" s="103">
        <v>2</v>
      </c>
      <c r="AZ50" s="103">
        <v>4</v>
      </c>
      <c r="BA50" s="103">
        <v>4</v>
      </c>
      <c r="BB50" s="103">
        <v>4</v>
      </c>
      <c r="BC50" s="103">
        <v>3</v>
      </c>
      <c r="BD50" s="103">
        <v>3</v>
      </c>
      <c r="BE50" s="103">
        <v>3</v>
      </c>
      <c r="BF50" s="103">
        <v>4</v>
      </c>
      <c r="BG50" s="103">
        <v>5</v>
      </c>
      <c r="BH50" s="103">
        <v>3</v>
      </c>
      <c r="BI50" s="103">
        <v>4</v>
      </c>
      <c r="BJ50" s="160">
        <v>2</v>
      </c>
      <c r="BK50" s="154"/>
    </row>
    <row r="51" spans="2:63" ht="12.6" customHeight="1" x14ac:dyDescent="0.3">
      <c r="B51" s="60"/>
      <c r="C51" s="59"/>
      <c r="D51" s="60"/>
      <c r="E51" s="59"/>
      <c r="F51" s="59"/>
      <c r="G51" s="60"/>
      <c r="H51" s="96"/>
      <c r="I51" s="97">
        <v>100</v>
      </c>
      <c r="J51" s="98"/>
      <c r="K51" s="96"/>
      <c r="L51" s="104"/>
      <c r="M51" s="60"/>
      <c r="N51" s="71" t="s">
        <v>529</v>
      </c>
      <c r="O51" s="76">
        <v>0</v>
      </c>
      <c r="P51" s="73">
        <f>IF(Q51="x",0,SUMPRODUCT('S-사회'!I49:I53,O51:O55))</f>
        <v>0</v>
      </c>
      <c r="Q51" s="71" t="str">
        <f>IF(SUM('S-사회'!I49:I53)=1,"","x")</f>
        <v>x</v>
      </c>
      <c r="R51" s="75">
        <f>VLOOKUP(N51,$AL$15:$AM$74,2,FALSE)</f>
        <v>1.3311621209403588</v>
      </c>
      <c r="S51" s="60"/>
      <c r="T51" s="60"/>
      <c r="U51" s="59"/>
      <c r="V51" s="60"/>
      <c r="W51" s="59"/>
      <c r="X51" s="59"/>
      <c r="Y51" s="59"/>
      <c r="Z51" s="59"/>
      <c r="AA51" s="60"/>
      <c r="AB51" s="59"/>
      <c r="AC51" s="59"/>
      <c r="AD51" s="59"/>
      <c r="AE51" s="59"/>
      <c r="AF51" s="59"/>
      <c r="AG51" s="59"/>
      <c r="AH51" s="59"/>
      <c r="AI51" s="59"/>
      <c r="AJ51" s="59"/>
      <c r="AL51" s="106" t="s">
        <v>263</v>
      </c>
      <c r="AM51" s="102">
        <f t="shared" si="6"/>
        <v>1.7229216973650254</v>
      </c>
      <c r="AN51" s="143">
        <f t="shared" si="5"/>
        <v>3.6363636363636362</v>
      </c>
      <c r="AO51" s="159">
        <v>4</v>
      </c>
      <c r="AP51" s="103">
        <v>5</v>
      </c>
      <c r="AQ51" s="103">
        <v>1</v>
      </c>
      <c r="AR51" s="103">
        <v>3</v>
      </c>
      <c r="AS51" s="103">
        <v>4</v>
      </c>
      <c r="AT51" s="103">
        <v>4</v>
      </c>
      <c r="AU51" s="103">
        <v>3</v>
      </c>
      <c r="AV51" s="103">
        <v>5</v>
      </c>
      <c r="AW51" s="103">
        <v>4</v>
      </c>
      <c r="AX51" s="103">
        <v>3</v>
      </c>
      <c r="AY51" s="103">
        <v>2</v>
      </c>
      <c r="AZ51" s="103">
        <v>4</v>
      </c>
      <c r="BA51" s="103">
        <v>4</v>
      </c>
      <c r="BB51" s="103">
        <v>4</v>
      </c>
      <c r="BC51" s="103">
        <v>3</v>
      </c>
      <c r="BD51" s="103">
        <v>3</v>
      </c>
      <c r="BE51" s="103">
        <v>4</v>
      </c>
      <c r="BF51" s="103">
        <v>4</v>
      </c>
      <c r="BG51" s="103">
        <v>5</v>
      </c>
      <c r="BH51" s="103">
        <v>4</v>
      </c>
      <c r="BI51" s="103">
        <v>4</v>
      </c>
      <c r="BJ51" s="160">
        <v>3</v>
      </c>
      <c r="BK51" s="154"/>
    </row>
    <row r="52" spans="2:63" ht="12.6" customHeight="1" x14ac:dyDescent="0.3">
      <c r="B52" s="60"/>
      <c r="C52" s="59"/>
      <c r="D52" s="60"/>
      <c r="E52" s="59"/>
      <c r="F52" s="59"/>
      <c r="G52" s="60"/>
      <c r="H52" s="71" t="s">
        <v>419</v>
      </c>
      <c r="I52" s="72">
        <v>0</v>
      </c>
      <c r="J52" s="73">
        <f>IF(K52="x",0,SUMPRODUCT('E-환경'!I50:I52,I52:I54))</f>
        <v>0</v>
      </c>
      <c r="K52" s="71" t="str">
        <f>IF(SUM('E-환경'!I50:I52)=1,"","x")</f>
        <v>x</v>
      </c>
      <c r="L52" s="75">
        <f>VLOOKUP(H52,$AL$15:$AM$74,2,FALSE)</f>
        <v>1.5635514403587605</v>
      </c>
      <c r="M52" s="60"/>
      <c r="N52" s="85"/>
      <c r="O52" s="89">
        <v>25</v>
      </c>
      <c r="P52" s="87"/>
      <c r="Q52" s="85"/>
      <c r="R52" s="88"/>
      <c r="S52" s="60"/>
      <c r="T52" s="60"/>
      <c r="U52" s="59"/>
      <c r="V52" s="60"/>
      <c r="W52" s="59"/>
      <c r="X52" s="59"/>
      <c r="Y52" s="59"/>
      <c r="Z52" s="59"/>
      <c r="AA52" s="60"/>
      <c r="AB52" s="59"/>
      <c r="AC52" s="59"/>
      <c r="AD52" s="59"/>
      <c r="AE52" s="59"/>
      <c r="AF52" s="59"/>
      <c r="AG52" s="59"/>
      <c r="AH52" s="59"/>
      <c r="AI52" s="59"/>
      <c r="AJ52" s="59"/>
      <c r="AL52" s="106" t="s">
        <v>533</v>
      </c>
      <c r="AM52" s="102">
        <f t="shared" si="6"/>
        <v>1.8090677822332766</v>
      </c>
      <c r="AN52" s="143">
        <f t="shared" si="5"/>
        <v>3.8181818181818183</v>
      </c>
      <c r="AO52" s="159">
        <v>4</v>
      </c>
      <c r="AP52" s="103">
        <v>4</v>
      </c>
      <c r="AQ52" s="103">
        <v>4</v>
      </c>
      <c r="AR52" s="103">
        <v>3</v>
      </c>
      <c r="AS52" s="103">
        <v>4</v>
      </c>
      <c r="AT52" s="103">
        <v>4</v>
      </c>
      <c r="AU52" s="103">
        <v>2</v>
      </c>
      <c r="AV52" s="103">
        <v>5</v>
      </c>
      <c r="AW52" s="103">
        <v>4</v>
      </c>
      <c r="AX52" s="103">
        <v>4</v>
      </c>
      <c r="AY52" s="103">
        <v>3</v>
      </c>
      <c r="AZ52" s="103">
        <v>5</v>
      </c>
      <c r="BA52" s="103">
        <v>4</v>
      </c>
      <c r="BB52" s="103">
        <v>4</v>
      </c>
      <c r="BC52" s="103">
        <v>3</v>
      </c>
      <c r="BD52" s="103">
        <v>4</v>
      </c>
      <c r="BE52" s="103">
        <v>3</v>
      </c>
      <c r="BF52" s="103">
        <v>4</v>
      </c>
      <c r="BG52" s="103">
        <v>5</v>
      </c>
      <c r="BH52" s="103">
        <v>3</v>
      </c>
      <c r="BI52" s="103">
        <v>4</v>
      </c>
      <c r="BJ52" s="160">
        <v>4</v>
      </c>
      <c r="BK52" s="154"/>
    </row>
    <row r="53" spans="2:63" ht="12.6" customHeight="1" x14ac:dyDescent="0.3">
      <c r="B53" s="60"/>
      <c r="C53" s="59"/>
      <c r="D53" s="60"/>
      <c r="E53" s="59"/>
      <c r="F53" s="59"/>
      <c r="G53" s="60"/>
      <c r="H53" s="85"/>
      <c r="I53" s="86">
        <v>50</v>
      </c>
      <c r="J53" s="87"/>
      <c r="K53" s="85"/>
      <c r="L53" s="101"/>
      <c r="M53" s="60"/>
      <c r="N53" s="85"/>
      <c r="O53" s="89">
        <v>50</v>
      </c>
      <c r="P53" s="87"/>
      <c r="Q53" s="85"/>
      <c r="R53" s="88"/>
      <c r="S53" s="60"/>
      <c r="T53" s="60"/>
      <c r="U53" s="59"/>
      <c r="V53" s="60"/>
      <c r="W53" s="59"/>
      <c r="X53" s="59"/>
      <c r="Y53" s="59"/>
      <c r="Z53" s="59"/>
      <c r="AA53" s="60"/>
      <c r="AB53" s="59"/>
      <c r="AC53" s="59"/>
      <c r="AD53" s="59"/>
      <c r="AE53" s="59"/>
      <c r="AF53" s="59"/>
      <c r="AG53" s="59"/>
      <c r="AH53" s="59"/>
      <c r="AI53" s="59"/>
      <c r="AJ53" s="59"/>
      <c r="AL53" s="106" t="s">
        <v>249</v>
      </c>
      <c r="AM53" s="102">
        <f t="shared" si="6"/>
        <v>2.0028964731868419</v>
      </c>
      <c r="AN53" s="143">
        <f t="shared" si="5"/>
        <v>4.2272727272727275</v>
      </c>
      <c r="AO53" s="159">
        <v>4</v>
      </c>
      <c r="AP53" s="103">
        <v>5</v>
      </c>
      <c r="AQ53" s="103">
        <v>4</v>
      </c>
      <c r="AR53" s="103">
        <v>4</v>
      </c>
      <c r="AS53" s="103">
        <v>4</v>
      </c>
      <c r="AT53" s="103">
        <v>4</v>
      </c>
      <c r="AU53" s="103">
        <v>4</v>
      </c>
      <c r="AV53" s="103">
        <v>5</v>
      </c>
      <c r="AW53" s="103">
        <v>4</v>
      </c>
      <c r="AX53" s="103">
        <v>4</v>
      </c>
      <c r="AY53" s="103">
        <v>4</v>
      </c>
      <c r="AZ53" s="103">
        <v>4</v>
      </c>
      <c r="BA53" s="103">
        <v>5</v>
      </c>
      <c r="BB53" s="103">
        <v>4</v>
      </c>
      <c r="BC53" s="103">
        <v>4</v>
      </c>
      <c r="BD53" s="103">
        <v>4</v>
      </c>
      <c r="BE53" s="103">
        <v>4</v>
      </c>
      <c r="BF53" s="103">
        <v>4</v>
      </c>
      <c r="BG53" s="103">
        <v>5</v>
      </c>
      <c r="BH53" s="103">
        <v>5</v>
      </c>
      <c r="BI53" s="103">
        <v>5</v>
      </c>
      <c r="BJ53" s="160">
        <v>3</v>
      </c>
      <c r="BK53" s="154"/>
    </row>
    <row r="54" spans="2:63" ht="12.6" customHeight="1" x14ac:dyDescent="0.3">
      <c r="B54" s="60"/>
      <c r="C54" s="59"/>
      <c r="D54" s="60"/>
      <c r="E54" s="59"/>
      <c r="F54" s="59"/>
      <c r="G54" s="60"/>
      <c r="H54" s="96"/>
      <c r="I54" s="97">
        <v>100</v>
      </c>
      <c r="J54" s="98"/>
      <c r="K54" s="96"/>
      <c r="L54" s="104"/>
      <c r="M54" s="60"/>
      <c r="N54" s="85"/>
      <c r="O54" s="89">
        <v>75</v>
      </c>
      <c r="P54" s="87"/>
      <c r="Q54" s="85"/>
      <c r="R54" s="88"/>
      <c r="S54" s="60"/>
      <c r="T54" s="60"/>
      <c r="U54" s="59"/>
      <c r="V54" s="60"/>
      <c r="W54" s="59"/>
      <c r="X54" s="59"/>
      <c r="Y54" s="59"/>
      <c r="Z54" s="59"/>
      <c r="AA54" s="60"/>
      <c r="AB54" s="59"/>
      <c r="AC54" s="59"/>
      <c r="AD54" s="59"/>
      <c r="AE54" s="59"/>
      <c r="AF54" s="59"/>
      <c r="AG54" s="59"/>
      <c r="AH54" s="59"/>
      <c r="AI54" s="59"/>
      <c r="AJ54" s="59"/>
      <c r="AL54" s="106" t="s">
        <v>402</v>
      </c>
      <c r="AM54" s="102">
        <f t="shared" si="6"/>
        <v>1.9382869095356534</v>
      </c>
      <c r="AN54" s="143">
        <f t="shared" si="5"/>
        <v>4.0909090909090908</v>
      </c>
      <c r="AO54" s="159">
        <v>4</v>
      </c>
      <c r="AP54" s="103">
        <v>5</v>
      </c>
      <c r="AQ54" s="103">
        <v>4</v>
      </c>
      <c r="AR54" s="103">
        <v>4</v>
      </c>
      <c r="AS54" s="103">
        <v>4</v>
      </c>
      <c r="AT54" s="103">
        <v>4</v>
      </c>
      <c r="AU54" s="103">
        <v>3</v>
      </c>
      <c r="AV54" s="103">
        <v>5</v>
      </c>
      <c r="AW54" s="103">
        <v>4</v>
      </c>
      <c r="AX54" s="103">
        <v>4</v>
      </c>
      <c r="AY54" s="103">
        <v>3</v>
      </c>
      <c r="AZ54" s="103">
        <v>5</v>
      </c>
      <c r="BA54" s="103">
        <v>5</v>
      </c>
      <c r="BB54" s="103">
        <v>4</v>
      </c>
      <c r="BC54" s="103">
        <v>3</v>
      </c>
      <c r="BD54" s="103">
        <v>4</v>
      </c>
      <c r="BE54" s="103">
        <v>3</v>
      </c>
      <c r="BF54" s="103">
        <v>4</v>
      </c>
      <c r="BG54" s="103">
        <v>5</v>
      </c>
      <c r="BH54" s="103">
        <v>5</v>
      </c>
      <c r="BI54" s="103">
        <v>5</v>
      </c>
      <c r="BJ54" s="160">
        <v>3</v>
      </c>
      <c r="BK54" s="154"/>
    </row>
    <row r="55" spans="2:63" ht="12.6" customHeight="1" x14ac:dyDescent="0.3">
      <c r="B55" s="60"/>
      <c r="C55" s="59"/>
      <c r="D55" s="60"/>
      <c r="E55" s="59"/>
      <c r="F55" s="59"/>
      <c r="G55" s="60"/>
      <c r="H55" s="71" t="s">
        <v>385</v>
      </c>
      <c r="I55" s="72">
        <v>0</v>
      </c>
      <c r="J55" s="73">
        <f>IF(K55="x",0,SUMPRODUCT('E-환경'!I53:I55,I55:I57))</f>
        <v>0</v>
      </c>
      <c r="K55" s="71" t="str">
        <f>IF(SUM('E-환경'!I53:I55)=1,"","x")</f>
        <v>x</v>
      </c>
      <c r="L55" s="75">
        <f>VLOOKUP(H55,$AL$15:$AM$74,2,FALSE)</f>
        <v>1.5872416136975296</v>
      </c>
      <c r="M55" s="60"/>
      <c r="N55" s="96"/>
      <c r="O55" s="93">
        <v>100</v>
      </c>
      <c r="P55" s="98"/>
      <c r="Q55" s="96"/>
      <c r="R55" s="94"/>
      <c r="S55" s="60"/>
      <c r="T55" s="60"/>
      <c r="U55" s="59"/>
      <c r="V55" s="60"/>
      <c r="W55" s="59"/>
      <c r="X55" s="59"/>
      <c r="Y55" s="59"/>
      <c r="Z55" s="59"/>
      <c r="AA55" s="60"/>
      <c r="AB55" s="59"/>
      <c r="AC55" s="59"/>
      <c r="AD55" s="59"/>
      <c r="AE55" s="59"/>
      <c r="AF55" s="59"/>
      <c r="AG55" s="59"/>
      <c r="AH55" s="59"/>
      <c r="AI55" s="59"/>
      <c r="AJ55" s="59"/>
      <c r="AL55" s="106" t="s">
        <v>252</v>
      </c>
      <c r="AM55" s="102">
        <f t="shared" si="6"/>
        <v>1.8306043034503396</v>
      </c>
      <c r="AN55" s="143">
        <f t="shared" si="5"/>
        <v>3.8636363636363638</v>
      </c>
      <c r="AO55" s="159">
        <v>4</v>
      </c>
      <c r="AP55" s="103">
        <v>5</v>
      </c>
      <c r="AQ55" s="103">
        <v>4</v>
      </c>
      <c r="AR55" s="103">
        <v>4</v>
      </c>
      <c r="AS55" s="103">
        <v>4</v>
      </c>
      <c r="AT55" s="103">
        <v>4</v>
      </c>
      <c r="AU55" s="103">
        <v>2</v>
      </c>
      <c r="AV55" s="103">
        <v>5</v>
      </c>
      <c r="AW55" s="103">
        <v>4</v>
      </c>
      <c r="AX55" s="103">
        <v>2</v>
      </c>
      <c r="AY55" s="103">
        <v>3</v>
      </c>
      <c r="AZ55" s="103">
        <v>4</v>
      </c>
      <c r="BA55" s="103">
        <v>5</v>
      </c>
      <c r="BB55" s="103">
        <v>4</v>
      </c>
      <c r="BC55" s="103">
        <v>3</v>
      </c>
      <c r="BD55" s="103">
        <v>2</v>
      </c>
      <c r="BE55" s="103">
        <v>3</v>
      </c>
      <c r="BF55" s="103">
        <v>4</v>
      </c>
      <c r="BG55" s="103">
        <v>5</v>
      </c>
      <c r="BH55" s="103">
        <v>5</v>
      </c>
      <c r="BI55" s="103">
        <v>5</v>
      </c>
      <c r="BJ55" s="160">
        <v>4</v>
      </c>
      <c r="BK55" s="154"/>
    </row>
    <row r="56" spans="2:63" ht="12.6" customHeight="1" x14ac:dyDescent="0.3">
      <c r="B56" s="60"/>
      <c r="C56" s="59"/>
      <c r="D56" s="60"/>
      <c r="E56" s="59"/>
      <c r="F56" s="59"/>
      <c r="G56" s="60"/>
      <c r="H56" s="85"/>
      <c r="I56" s="86">
        <v>50</v>
      </c>
      <c r="J56" s="87"/>
      <c r="K56" s="85"/>
      <c r="L56" s="101"/>
      <c r="M56" s="60"/>
      <c r="N56" s="71" t="s">
        <v>437</v>
      </c>
      <c r="O56" s="76">
        <v>0</v>
      </c>
      <c r="P56" s="73">
        <f>IF(Q56="x",0,SUMPRODUCT('S-사회'!I54:I58,O56:O60))</f>
        <v>0</v>
      </c>
      <c r="Q56" s="71" t="str">
        <f>IF(SUM('S-사회'!I54:I58)=1,"","x")</f>
        <v>x</v>
      </c>
      <c r="R56" s="75">
        <f>VLOOKUP(N56,$AL$15:$AM$74,2,FALSE)</f>
        <v>1.3762862606332524</v>
      </c>
      <c r="S56" s="60"/>
      <c r="T56" s="60"/>
      <c r="U56" s="59"/>
      <c r="V56" s="60"/>
      <c r="W56" s="59"/>
      <c r="X56" s="59"/>
      <c r="Y56" s="59"/>
      <c r="Z56" s="59"/>
      <c r="AA56" s="60"/>
      <c r="AB56" s="59"/>
      <c r="AC56" s="59"/>
      <c r="AD56" s="59"/>
      <c r="AE56" s="59"/>
      <c r="AF56" s="59"/>
      <c r="AG56" s="59"/>
      <c r="AH56" s="59"/>
      <c r="AI56" s="59"/>
      <c r="AJ56" s="59"/>
      <c r="AL56" s="106" t="s">
        <v>534</v>
      </c>
      <c r="AM56" s="102">
        <f t="shared" si="6"/>
        <v>1.7229216973650254</v>
      </c>
      <c r="AN56" s="143">
        <f t="shared" si="5"/>
        <v>3.6363636363636362</v>
      </c>
      <c r="AO56" s="159">
        <v>4</v>
      </c>
      <c r="AP56" s="103">
        <v>5</v>
      </c>
      <c r="AQ56" s="103">
        <v>4</v>
      </c>
      <c r="AR56" s="103">
        <v>4</v>
      </c>
      <c r="AS56" s="103">
        <v>4</v>
      </c>
      <c r="AT56" s="103">
        <v>4</v>
      </c>
      <c r="AU56" s="103">
        <v>3</v>
      </c>
      <c r="AV56" s="103">
        <v>5</v>
      </c>
      <c r="AW56" s="103">
        <v>3</v>
      </c>
      <c r="AX56" s="103">
        <v>1</v>
      </c>
      <c r="AY56" s="103">
        <v>2</v>
      </c>
      <c r="AZ56" s="103">
        <v>4</v>
      </c>
      <c r="BA56" s="103">
        <v>4</v>
      </c>
      <c r="BB56" s="103">
        <v>4</v>
      </c>
      <c r="BC56" s="103">
        <v>3</v>
      </c>
      <c r="BD56" s="103">
        <v>1</v>
      </c>
      <c r="BE56" s="103">
        <v>4</v>
      </c>
      <c r="BF56" s="103">
        <v>4</v>
      </c>
      <c r="BG56" s="103">
        <v>5</v>
      </c>
      <c r="BH56" s="103">
        <v>4</v>
      </c>
      <c r="BI56" s="103">
        <v>5</v>
      </c>
      <c r="BJ56" s="160">
        <v>3</v>
      </c>
      <c r="BK56" s="154"/>
    </row>
    <row r="57" spans="2:63" ht="12.6" customHeight="1" x14ac:dyDescent="0.3">
      <c r="B57" s="60"/>
      <c r="C57" s="59"/>
      <c r="D57" s="60"/>
      <c r="E57" s="59"/>
      <c r="F57" s="59"/>
      <c r="G57" s="60"/>
      <c r="H57" s="96"/>
      <c r="I57" s="97">
        <v>100</v>
      </c>
      <c r="J57" s="98"/>
      <c r="K57" s="96"/>
      <c r="L57" s="104"/>
      <c r="M57" s="60"/>
      <c r="N57" s="85"/>
      <c r="O57" s="89">
        <v>25</v>
      </c>
      <c r="P57" s="87"/>
      <c r="Q57" s="85"/>
      <c r="R57" s="88"/>
      <c r="S57" s="60"/>
      <c r="T57" s="60"/>
      <c r="U57" s="59"/>
      <c r="V57" s="60"/>
      <c r="W57" s="59"/>
      <c r="X57" s="59"/>
      <c r="Y57" s="59"/>
      <c r="Z57" s="59"/>
      <c r="AA57" s="60"/>
      <c r="AB57" s="59"/>
      <c r="AC57" s="59"/>
      <c r="AD57" s="59"/>
      <c r="AE57" s="59"/>
      <c r="AF57" s="59"/>
      <c r="AG57" s="59"/>
      <c r="AH57" s="59"/>
      <c r="AI57" s="59"/>
      <c r="AJ57" s="59"/>
      <c r="AL57" s="106" t="s">
        <v>535</v>
      </c>
      <c r="AM57" s="102">
        <f t="shared" si="6"/>
        <v>1.8306043034503396</v>
      </c>
      <c r="AN57" s="143">
        <f t="shared" si="5"/>
        <v>3.8636363636363638</v>
      </c>
      <c r="AO57" s="159">
        <v>3</v>
      </c>
      <c r="AP57" s="103">
        <v>5</v>
      </c>
      <c r="AQ57" s="103">
        <v>4</v>
      </c>
      <c r="AR57" s="103">
        <v>4</v>
      </c>
      <c r="AS57" s="103">
        <v>4</v>
      </c>
      <c r="AT57" s="103">
        <v>4</v>
      </c>
      <c r="AU57" s="103">
        <v>3</v>
      </c>
      <c r="AV57" s="103">
        <v>5</v>
      </c>
      <c r="AW57" s="103">
        <v>4</v>
      </c>
      <c r="AX57" s="103">
        <v>3</v>
      </c>
      <c r="AY57" s="103">
        <v>2</v>
      </c>
      <c r="AZ57" s="103">
        <v>5</v>
      </c>
      <c r="BA57" s="103">
        <v>5</v>
      </c>
      <c r="BB57" s="103">
        <v>4</v>
      </c>
      <c r="BC57" s="103">
        <v>3</v>
      </c>
      <c r="BD57" s="103">
        <v>3</v>
      </c>
      <c r="BE57" s="103">
        <v>3</v>
      </c>
      <c r="BF57" s="103">
        <v>4</v>
      </c>
      <c r="BG57" s="103">
        <v>5</v>
      </c>
      <c r="BH57" s="103">
        <v>4</v>
      </c>
      <c r="BI57" s="103">
        <v>5</v>
      </c>
      <c r="BJ57" s="160">
        <v>3</v>
      </c>
      <c r="BK57" s="154"/>
    </row>
    <row r="58" spans="2:63" ht="12.6" customHeight="1" x14ac:dyDescent="0.3">
      <c r="B58" s="60"/>
      <c r="C58" s="59"/>
      <c r="D58" s="60"/>
      <c r="E58" s="59"/>
      <c r="F58" s="59"/>
      <c r="G58" s="60"/>
      <c r="H58" s="71" t="s">
        <v>415</v>
      </c>
      <c r="I58" s="72">
        <v>0</v>
      </c>
      <c r="J58" s="73">
        <f>IF(K58="x",0,SUMPRODUCT('E-환경'!I56:I60,I58:I62))</f>
        <v>0</v>
      </c>
      <c r="K58" s="71" t="str">
        <f>IF(SUM('E-환경'!I56:I60)=1,"","x")</f>
        <v>x</v>
      </c>
      <c r="L58" s="75">
        <f>VLOOKUP(H58,$AL$15:$AM$74,2,FALSE)</f>
        <v>1.5398612670199914</v>
      </c>
      <c r="M58" s="60"/>
      <c r="N58" s="85"/>
      <c r="O58" s="89">
        <v>50</v>
      </c>
      <c r="P58" s="87"/>
      <c r="Q58" s="85"/>
      <c r="R58" s="88"/>
      <c r="S58" s="60"/>
      <c r="T58" s="60"/>
      <c r="U58" s="59"/>
      <c r="V58" s="60"/>
      <c r="W58" s="59"/>
      <c r="X58" s="59"/>
      <c r="Y58" s="59"/>
      <c r="Z58" s="59"/>
      <c r="AA58" s="60"/>
      <c r="AB58" s="59"/>
      <c r="AC58" s="59"/>
      <c r="AD58" s="59"/>
      <c r="AE58" s="59"/>
      <c r="AF58" s="59"/>
      <c r="AG58" s="59"/>
      <c r="AH58" s="59"/>
      <c r="AI58" s="59"/>
      <c r="AJ58" s="59"/>
      <c r="AL58" s="106" t="s">
        <v>536</v>
      </c>
      <c r="AM58" s="102">
        <f t="shared" si="6"/>
        <v>1.8521408246674025</v>
      </c>
      <c r="AN58" s="143">
        <f t="shared" si="5"/>
        <v>3.9090909090909092</v>
      </c>
      <c r="AO58" s="159">
        <v>3</v>
      </c>
      <c r="AP58" s="103">
        <v>5</v>
      </c>
      <c r="AQ58" s="103">
        <v>4</v>
      </c>
      <c r="AR58" s="103">
        <v>3</v>
      </c>
      <c r="AS58" s="103">
        <v>4</v>
      </c>
      <c r="AT58" s="103">
        <v>4</v>
      </c>
      <c r="AU58" s="103">
        <v>3</v>
      </c>
      <c r="AV58" s="103">
        <v>5</v>
      </c>
      <c r="AW58" s="103">
        <v>4</v>
      </c>
      <c r="AX58" s="103">
        <v>3</v>
      </c>
      <c r="AY58" s="103">
        <v>3</v>
      </c>
      <c r="AZ58" s="103">
        <v>4</v>
      </c>
      <c r="BA58" s="103">
        <v>4</v>
      </c>
      <c r="BB58" s="103">
        <v>4</v>
      </c>
      <c r="BC58" s="103">
        <v>5</v>
      </c>
      <c r="BD58" s="103">
        <v>3</v>
      </c>
      <c r="BE58" s="103">
        <v>3</v>
      </c>
      <c r="BF58" s="103">
        <v>4</v>
      </c>
      <c r="BG58" s="103">
        <v>5</v>
      </c>
      <c r="BH58" s="103">
        <v>5</v>
      </c>
      <c r="BI58" s="103">
        <v>5</v>
      </c>
      <c r="BJ58" s="160">
        <v>3</v>
      </c>
      <c r="BK58" s="154"/>
    </row>
    <row r="59" spans="2:63" ht="12.6" customHeight="1" x14ac:dyDescent="0.3">
      <c r="B59" s="60"/>
      <c r="C59" s="59"/>
      <c r="D59" s="60"/>
      <c r="E59" s="59"/>
      <c r="F59" s="59"/>
      <c r="G59" s="60"/>
      <c r="H59" s="85"/>
      <c r="I59" s="86">
        <v>25</v>
      </c>
      <c r="J59" s="87"/>
      <c r="K59" s="85"/>
      <c r="L59" s="88"/>
      <c r="M59" s="60"/>
      <c r="N59" s="85"/>
      <c r="O59" s="89">
        <v>75</v>
      </c>
      <c r="P59" s="87"/>
      <c r="Q59" s="85"/>
      <c r="R59" s="88"/>
      <c r="S59" s="60"/>
      <c r="T59" s="60"/>
      <c r="U59" s="59"/>
      <c r="V59" s="60"/>
      <c r="W59" s="59"/>
      <c r="X59" s="59"/>
      <c r="Y59" s="59"/>
      <c r="Z59" s="59"/>
      <c r="AA59" s="60"/>
      <c r="AB59" s="59"/>
      <c r="AC59" s="59"/>
      <c r="AD59" s="59"/>
      <c r="AE59" s="59"/>
      <c r="AF59" s="59"/>
      <c r="AG59" s="59"/>
      <c r="AH59" s="59"/>
      <c r="AI59" s="59"/>
      <c r="AJ59" s="59"/>
      <c r="AL59" s="106" t="s">
        <v>537</v>
      </c>
      <c r="AM59" s="102">
        <f t="shared" si="6"/>
        <v>1.6695931686370602</v>
      </c>
      <c r="AN59" s="143">
        <f t="shared" si="5"/>
        <v>3.5238095238095237</v>
      </c>
      <c r="AO59" s="159">
        <v>2</v>
      </c>
      <c r="AP59" s="103">
        <v>5</v>
      </c>
      <c r="AQ59" s="103">
        <v>3</v>
      </c>
      <c r="AR59" s="103">
        <v>4</v>
      </c>
      <c r="AS59" s="103">
        <v>4</v>
      </c>
      <c r="AT59" s="103">
        <v>4</v>
      </c>
      <c r="AU59" s="103"/>
      <c r="AV59" s="103">
        <v>5</v>
      </c>
      <c r="AW59" s="103">
        <v>4</v>
      </c>
      <c r="AX59" s="103">
        <v>3</v>
      </c>
      <c r="AY59" s="103">
        <v>3</v>
      </c>
      <c r="AZ59" s="103">
        <v>5</v>
      </c>
      <c r="BA59" s="103">
        <v>4</v>
      </c>
      <c r="BB59" s="103">
        <v>3</v>
      </c>
      <c r="BC59" s="103">
        <v>3</v>
      </c>
      <c r="BD59" s="103">
        <v>3</v>
      </c>
      <c r="BE59" s="103">
        <v>1</v>
      </c>
      <c r="BF59" s="103">
        <v>4</v>
      </c>
      <c r="BG59" s="103">
        <v>5</v>
      </c>
      <c r="BH59" s="103">
        <v>3</v>
      </c>
      <c r="BI59" s="103">
        <v>4</v>
      </c>
      <c r="BJ59" s="160">
        <v>2</v>
      </c>
      <c r="BK59" s="154"/>
    </row>
    <row r="60" spans="2:63" ht="12.6" customHeight="1" x14ac:dyDescent="0.3">
      <c r="B60" s="60"/>
      <c r="C60" s="59"/>
      <c r="D60" s="60"/>
      <c r="E60" s="59"/>
      <c r="F60" s="59"/>
      <c r="G60" s="60"/>
      <c r="H60" s="85"/>
      <c r="I60" s="86">
        <v>50</v>
      </c>
      <c r="J60" s="87"/>
      <c r="K60" s="85"/>
      <c r="L60" s="88"/>
      <c r="M60" s="60"/>
      <c r="N60" s="96"/>
      <c r="O60" s="93">
        <v>100</v>
      </c>
      <c r="P60" s="98"/>
      <c r="Q60" s="96"/>
      <c r="R60" s="94"/>
      <c r="S60" s="60"/>
      <c r="T60" s="60"/>
      <c r="U60" s="59"/>
      <c r="V60" s="60"/>
      <c r="W60" s="59"/>
      <c r="X60" s="59"/>
      <c r="Y60" s="59"/>
      <c r="Z60" s="59"/>
      <c r="AA60" s="60"/>
      <c r="AB60" s="59"/>
      <c r="AC60" s="59"/>
      <c r="AD60" s="59"/>
      <c r="AE60" s="59"/>
      <c r="AF60" s="59"/>
      <c r="AG60" s="59"/>
      <c r="AH60" s="59"/>
      <c r="AI60" s="59"/>
      <c r="AJ60" s="59"/>
      <c r="AL60" s="106" t="s">
        <v>538</v>
      </c>
      <c r="AM60" s="102">
        <f t="shared" si="6"/>
        <v>1.7444582185820883</v>
      </c>
      <c r="AN60" s="143">
        <f t="shared" si="5"/>
        <v>3.6818181818181817</v>
      </c>
      <c r="AO60" s="159">
        <v>3</v>
      </c>
      <c r="AP60" s="103">
        <v>4</v>
      </c>
      <c r="AQ60" s="103">
        <v>3</v>
      </c>
      <c r="AR60" s="103">
        <v>4</v>
      </c>
      <c r="AS60" s="103">
        <v>4</v>
      </c>
      <c r="AT60" s="103">
        <v>4</v>
      </c>
      <c r="AU60" s="103">
        <v>3</v>
      </c>
      <c r="AV60" s="103">
        <v>5</v>
      </c>
      <c r="AW60" s="103">
        <v>3</v>
      </c>
      <c r="AX60" s="103">
        <v>3</v>
      </c>
      <c r="AY60" s="103">
        <v>2</v>
      </c>
      <c r="AZ60" s="103">
        <v>5</v>
      </c>
      <c r="BA60" s="103">
        <v>4</v>
      </c>
      <c r="BB60" s="103">
        <v>4</v>
      </c>
      <c r="BC60" s="103">
        <v>3</v>
      </c>
      <c r="BD60" s="103">
        <v>3</v>
      </c>
      <c r="BE60" s="103">
        <v>4</v>
      </c>
      <c r="BF60" s="103">
        <v>4</v>
      </c>
      <c r="BG60" s="103">
        <v>5</v>
      </c>
      <c r="BH60" s="103">
        <v>4</v>
      </c>
      <c r="BI60" s="103">
        <v>4</v>
      </c>
      <c r="BJ60" s="160">
        <v>3</v>
      </c>
      <c r="BK60" s="154"/>
    </row>
    <row r="61" spans="2:63" ht="12.6" customHeight="1" x14ac:dyDescent="0.3">
      <c r="B61" s="60"/>
      <c r="C61" s="59"/>
      <c r="D61" s="60"/>
      <c r="E61" s="59"/>
      <c r="F61" s="59"/>
      <c r="G61" s="60"/>
      <c r="H61" s="85"/>
      <c r="I61" s="86">
        <v>75</v>
      </c>
      <c r="J61" s="87"/>
      <c r="K61" s="85"/>
      <c r="L61" s="88"/>
      <c r="M61" s="60"/>
      <c r="N61" s="71" t="s">
        <v>430</v>
      </c>
      <c r="O61" s="76">
        <v>0</v>
      </c>
      <c r="P61" s="73">
        <f>IF(Q61="x",0,SUMPRODUCT('S-사회'!I59:I63,O61:O65))</f>
        <v>0</v>
      </c>
      <c r="Q61" s="71" t="str">
        <f>IF(SUM('S-사회'!I59:I63)=1,"","x")</f>
        <v>x</v>
      </c>
      <c r="R61" s="75">
        <f>VLOOKUP(N61,$AL$15:$AM$74,2,FALSE)</f>
        <v>1.3964733757590204</v>
      </c>
      <c r="S61" s="60"/>
      <c r="T61" s="60"/>
      <c r="U61" s="59"/>
      <c r="V61" s="60"/>
      <c r="W61" s="59"/>
      <c r="X61" s="59"/>
      <c r="Y61" s="59"/>
      <c r="Z61" s="59"/>
      <c r="AA61" s="60"/>
      <c r="AB61" s="59"/>
      <c r="AC61" s="59"/>
      <c r="AD61" s="59"/>
      <c r="AE61" s="59"/>
      <c r="AF61" s="59"/>
      <c r="AG61" s="59"/>
      <c r="AH61" s="59"/>
      <c r="AI61" s="59"/>
      <c r="AJ61" s="59"/>
      <c r="AL61" s="106" t="s">
        <v>406</v>
      </c>
      <c r="AM61" s="102">
        <f t="shared" si="6"/>
        <v>1.7013851761479626</v>
      </c>
      <c r="AN61" s="143">
        <f t="shared" si="5"/>
        <v>3.5909090909090908</v>
      </c>
      <c r="AO61" s="159">
        <v>4</v>
      </c>
      <c r="AP61" s="103">
        <v>5</v>
      </c>
      <c r="AQ61" s="103">
        <v>4</v>
      </c>
      <c r="AR61" s="103">
        <v>3</v>
      </c>
      <c r="AS61" s="103">
        <v>3</v>
      </c>
      <c r="AT61" s="103">
        <v>4</v>
      </c>
      <c r="AU61" s="103">
        <v>3</v>
      </c>
      <c r="AV61" s="103">
        <v>5</v>
      </c>
      <c r="AW61" s="103">
        <v>4</v>
      </c>
      <c r="AX61" s="103">
        <v>1</v>
      </c>
      <c r="AY61" s="103">
        <v>2</v>
      </c>
      <c r="AZ61" s="103">
        <v>4</v>
      </c>
      <c r="BA61" s="103">
        <v>4</v>
      </c>
      <c r="BB61" s="103">
        <v>4</v>
      </c>
      <c r="BC61" s="103">
        <v>5</v>
      </c>
      <c r="BD61" s="103">
        <v>1</v>
      </c>
      <c r="BE61" s="103">
        <v>3</v>
      </c>
      <c r="BF61" s="103">
        <v>4</v>
      </c>
      <c r="BG61" s="103">
        <v>5</v>
      </c>
      <c r="BH61" s="103">
        <v>4</v>
      </c>
      <c r="BI61" s="103">
        <v>4</v>
      </c>
      <c r="BJ61" s="160">
        <v>3</v>
      </c>
      <c r="BK61" s="154"/>
    </row>
    <row r="62" spans="2:63" ht="12.6" customHeight="1" x14ac:dyDescent="0.3">
      <c r="B62" s="60"/>
      <c r="C62" s="59"/>
      <c r="D62" s="60"/>
      <c r="E62" s="59"/>
      <c r="F62" s="59"/>
      <c r="G62" s="60"/>
      <c r="H62" s="96"/>
      <c r="I62" s="97">
        <v>100</v>
      </c>
      <c r="J62" s="98"/>
      <c r="K62" s="96"/>
      <c r="L62" s="94"/>
      <c r="M62" s="60"/>
      <c r="N62" s="85"/>
      <c r="O62" s="89">
        <v>25</v>
      </c>
      <c r="P62" s="87"/>
      <c r="Q62" s="85"/>
      <c r="R62" s="88"/>
      <c r="S62" s="60"/>
      <c r="T62" s="60"/>
      <c r="U62" s="59"/>
      <c r="V62" s="60"/>
      <c r="W62" s="59"/>
      <c r="X62" s="59"/>
      <c r="Y62" s="59"/>
      <c r="Z62" s="59"/>
      <c r="AA62" s="60"/>
      <c r="AB62" s="59"/>
      <c r="AC62" s="59"/>
      <c r="AD62" s="59"/>
      <c r="AE62" s="59"/>
      <c r="AF62" s="59"/>
      <c r="AG62" s="59"/>
      <c r="AH62" s="59"/>
      <c r="AI62" s="59"/>
      <c r="AJ62" s="59"/>
      <c r="AL62" s="106" t="s">
        <v>413</v>
      </c>
      <c r="AM62" s="102">
        <f t="shared" si="6"/>
        <v>1.7013851761479626</v>
      </c>
      <c r="AN62" s="143">
        <f t="shared" si="5"/>
        <v>3.5909090909090908</v>
      </c>
      <c r="AO62" s="159">
        <v>4</v>
      </c>
      <c r="AP62" s="103">
        <v>4</v>
      </c>
      <c r="AQ62" s="103">
        <v>4</v>
      </c>
      <c r="AR62" s="103">
        <v>3</v>
      </c>
      <c r="AS62" s="103">
        <v>3</v>
      </c>
      <c r="AT62" s="103">
        <v>4</v>
      </c>
      <c r="AU62" s="103">
        <v>2</v>
      </c>
      <c r="AV62" s="103">
        <v>5</v>
      </c>
      <c r="AW62" s="103">
        <v>4</v>
      </c>
      <c r="AX62" s="103">
        <v>2</v>
      </c>
      <c r="AY62" s="103">
        <v>4</v>
      </c>
      <c r="AZ62" s="103">
        <v>4</v>
      </c>
      <c r="BA62" s="103">
        <v>4</v>
      </c>
      <c r="BB62" s="103">
        <v>4</v>
      </c>
      <c r="BC62" s="103">
        <v>5</v>
      </c>
      <c r="BD62" s="103">
        <v>2</v>
      </c>
      <c r="BE62" s="103">
        <v>2</v>
      </c>
      <c r="BF62" s="103">
        <v>4</v>
      </c>
      <c r="BG62" s="103">
        <v>5</v>
      </c>
      <c r="BH62" s="103">
        <v>3</v>
      </c>
      <c r="BI62" s="103">
        <v>4</v>
      </c>
      <c r="BJ62" s="160">
        <v>3</v>
      </c>
      <c r="BK62" s="154"/>
    </row>
    <row r="63" spans="2:63" ht="12.6" customHeight="1" x14ac:dyDescent="0.3">
      <c r="B63" s="60"/>
      <c r="C63" s="59"/>
      <c r="D63" s="60"/>
      <c r="E63" s="59"/>
      <c r="F63" s="59"/>
      <c r="G63" s="60"/>
      <c r="H63" s="71" t="s">
        <v>522</v>
      </c>
      <c r="I63" s="72">
        <v>0</v>
      </c>
      <c r="J63" s="73">
        <f>IF(K63="x",0,SUMPRODUCT('E-환경'!I61:I65,I63:I67))</f>
        <v>0</v>
      </c>
      <c r="K63" s="71" t="str">
        <f>IF(SUM('E-환경'!I61:I65)=1,"","x")</f>
        <v>x</v>
      </c>
      <c r="L63" s="75">
        <f>VLOOKUP(H63,$AL$15:$AM$74,2,FALSE)</f>
        <v>1.682002307052606</v>
      </c>
      <c r="M63" s="60"/>
      <c r="N63" s="85"/>
      <c r="O63" s="89">
        <v>50</v>
      </c>
      <c r="P63" s="87"/>
      <c r="Q63" s="85"/>
      <c r="R63" s="88"/>
      <c r="S63" s="60"/>
      <c r="T63" s="60"/>
      <c r="U63" s="59"/>
      <c r="V63" s="60"/>
      <c r="W63" s="59"/>
      <c r="X63" s="59"/>
      <c r="Y63" s="59"/>
      <c r="Z63" s="59"/>
      <c r="AA63" s="60"/>
      <c r="AB63" s="59"/>
      <c r="AC63" s="59"/>
      <c r="AD63" s="59"/>
      <c r="AE63" s="59"/>
      <c r="AF63" s="59"/>
      <c r="AG63" s="59"/>
      <c r="AH63" s="59"/>
      <c r="AI63" s="59"/>
      <c r="AJ63" s="59"/>
      <c r="AL63" s="106" t="s">
        <v>539</v>
      </c>
      <c r="AM63" s="102">
        <f t="shared" si="6"/>
        <v>1.4860199639773344</v>
      </c>
      <c r="AN63" s="143">
        <f t="shared" si="5"/>
        <v>3.1363636363636362</v>
      </c>
      <c r="AO63" s="159">
        <v>4</v>
      </c>
      <c r="AP63" s="103">
        <v>4</v>
      </c>
      <c r="AQ63" s="103">
        <v>3</v>
      </c>
      <c r="AR63" s="103">
        <v>3</v>
      </c>
      <c r="AS63" s="103">
        <v>3</v>
      </c>
      <c r="AT63" s="103">
        <v>4</v>
      </c>
      <c r="AU63" s="103">
        <v>1</v>
      </c>
      <c r="AV63" s="103">
        <v>4</v>
      </c>
      <c r="AW63" s="103">
        <v>3</v>
      </c>
      <c r="AX63" s="103">
        <v>2</v>
      </c>
      <c r="AY63" s="103">
        <v>2</v>
      </c>
      <c r="AZ63" s="103">
        <v>4</v>
      </c>
      <c r="BA63" s="103">
        <v>3</v>
      </c>
      <c r="BB63" s="103">
        <v>3</v>
      </c>
      <c r="BC63" s="103">
        <v>3</v>
      </c>
      <c r="BD63" s="103">
        <v>2</v>
      </c>
      <c r="BE63" s="103">
        <v>5</v>
      </c>
      <c r="BF63" s="103">
        <v>4</v>
      </c>
      <c r="BG63" s="103">
        <v>4</v>
      </c>
      <c r="BH63" s="103">
        <v>2</v>
      </c>
      <c r="BI63" s="103">
        <v>4</v>
      </c>
      <c r="BJ63" s="160">
        <v>2</v>
      </c>
      <c r="BK63" s="154"/>
    </row>
    <row r="64" spans="2:63" ht="12.6" customHeight="1" x14ac:dyDescent="0.3">
      <c r="B64" s="60"/>
      <c r="C64" s="59"/>
      <c r="D64" s="60"/>
      <c r="E64" s="59"/>
      <c r="F64" s="59"/>
      <c r="G64" s="60"/>
      <c r="H64" s="85"/>
      <c r="I64" s="86">
        <v>25</v>
      </c>
      <c r="J64" s="87"/>
      <c r="K64" s="85"/>
      <c r="L64" s="88"/>
      <c r="M64" s="60"/>
      <c r="N64" s="85"/>
      <c r="O64" s="89">
        <v>75</v>
      </c>
      <c r="P64" s="87"/>
      <c r="Q64" s="85"/>
      <c r="R64" s="88"/>
      <c r="S64" s="60"/>
      <c r="T64" s="60"/>
      <c r="U64" s="59"/>
      <c r="V64" s="60"/>
      <c r="W64" s="59"/>
      <c r="X64" s="59"/>
      <c r="Y64" s="59"/>
      <c r="Z64" s="59"/>
      <c r="AA64" s="60"/>
      <c r="AB64" s="59"/>
      <c r="AC64" s="59"/>
      <c r="AD64" s="59"/>
      <c r="AE64" s="59"/>
      <c r="AF64" s="59"/>
      <c r="AG64" s="59"/>
      <c r="AH64" s="59"/>
      <c r="AI64" s="59"/>
      <c r="AJ64" s="59"/>
      <c r="AL64" s="106" t="s">
        <v>390</v>
      </c>
      <c r="AM64" s="102">
        <f t="shared" si="6"/>
        <v>1.2921912730237688</v>
      </c>
      <c r="AN64" s="143">
        <f t="shared" si="5"/>
        <v>2.7272727272727271</v>
      </c>
      <c r="AO64" s="159">
        <v>4</v>
      </c>
      <c r="AP64" s="103">
        <v>4</v>
      </c>
      <c r="AQ64" s="103">
        <v>2</v>
      </c>
      <c r="AR64" s="103">
        <v>1</v>
      </c>
      <c r="AS64" s="103">
        <v>3</v>
      </c>
      <c r="AT64" s="103">
        <v>4</v>
      </c>
      <c r="AU64" s="103">
        <v>1</v>
      </c>
      <c r="AV64" s="103">
        <v>4</v>
      </c>
      <c r="AW64" s="103">
        <v>1</v>
      </c>
      <c r="AX64" s="103">
        <v>1</v>
      </c>
      <c r="AY64" s="103">
        <v>2</v>
      </c>
      <c r="AZ64" s="103">
        <v>4</v>
      </c>
      <c r="BA64" s="103">
        <v>3</v>
      </c>
      <c r="BB64" s="103">
        <v>3</v>
      </c>
      <c r="BC64" s="103">
        <v>3</v>
      </c>
      <c r="BD64" s="103">
        <v>1</v>
      </c>
      <c r="BE64" s="103">
        <v>3</v>
      </c>
      <c r="BF64" s="103">
        <v>4</v>
      </c>
      <c r="BG64" s="103">
        <v>4</v>
      </c>
      <c r="BH64" s="103">
        <v>2</v>
      </c>
      <c r="BI64" s="103">
        <v>4</v>
      </c>
      <c r="BJ64" s="160">
        <v>2</v>
      </c>
      <c r="BK64" s="154"/>
    </row>
    <row r="65" spans="2:63" ht="12.6" customHeight="1" x14ac:dyDescent="0.3">
      <c r="B65" s="60"/>
      <c r="C65" s="59"/>
      <c r="D65" s="60"/>
      <c r="E65" s="59"/>
      <c r="F65" s="59"/>
      <c r="G65" s="60"/>
      <c r="H65" s="85"/>
      <c r="I65" s="86">
        <v>50</v>
      </c>
      <c r="J65" s="87"/>
      <c r="K65" s="85"/>
      <c r="L65" s="88"/>
      <c r="M65" s="60"/>
      <c r="N65" s="96"/>
      <c r="O65" s="93">
        <v>100</v>
      </c>
      <c r="P65" s="98"/>
      <c r="Q65" s="96"/>
      <c r="R65" s="94"/>
      <c r="S65" s="60"/>
      <c r="T65" s="60"/>
      <c r="U65" s="59"/>
      <c r="V65" s="60"/>
      <c r="W65" s="59"/>
      <c r="X65" s="59"/>
      <c r="Y65" s="59"/>
      <c r="Z65" s="59"/>
      <c r="AA65" s="60"/>
      <c r="AB65" s="59"/>
      <c r="AC65" s="59"/>
      <c r="AD65" s="59"/>
      <c r="AE65" s="59"/>
      <c r="AF65" s="59"/>
      <c r="AG65" s="59"/>
      <c r="AH65" s="59"/>
      <c r="AI65" s="59"/>
      <c r="AJ65" s="59"/>
      <c r="AL65" s="106" t="s">
        <v>530</v>
      </c>
      <c r="AM65" s="102">
        <f t="shared" si="6"/>
        <v>1.5793448892512736</v>
      </c>
      <c r="AN65" s="143">
        <f t="shared" si="5"/>
        <v>3.3333333333333335</v>
      </c>
      <c r="AO65" s="159">
        <v>3</v>
      </c>
      <c r="AP65" s="103">
        <v>4</v>
      </c>
      <c r="AQ65" s="103">
        <v>4</v>
      </c>
      <c r="AR65" s="103">
        <v>1</v>
      </c>
      <c r="AS65" s="103">
        <v>4</v>
      </c>
      <c r="AT65" s="103">
        <v>4</v>
      </c>
      <c r="AU65" s="103"/>
      <c r="AV65" s="103">
        <v>5</v>
      </c>
      <c r="AW65" s="103">
        <v>3</v>
      </c>
      <c r="AX65" s="103">
        <v>1</v>
      </c>
      <c r="AY65" s="103">
        <v>3</v>
      </c>
      <c r="AZ65" s="103">
        <v>4</v>
      </c>
      <c r="BA65" s="103">
        <v>3</v>
      </c>
      <c r="BB65" s="103">
        <v>3</v>
      </c>
      <c r="BC65" s="103">
        <v>5</v>
      </c>
      <c r="BD65" s="103">
        <v>1</v>
      </c>
      <c r="BE65" s="103">
        <v>3</v>
      </c>
      <c r="BF65" s="103">
        <v>4</v>
      </c>
      <c r="BG65" s="103">
        <v>5</v>
      </c>
      <c r="BH65" s="103">
        <v>3</v>
      </c>
      <c r="BI65" s="103">
        <v>4</v>
      </c>
      <c r="BJ65" s="160">
        <v>3</v>
      </c>
      <c r="BK65" s="154"/>
    </row>
    <row r="66" spans="2:63" ht="12.6" customHeight="1" x14ac:dyDescent="0.3">
      <c r="B66" s="60"/>
      <c r="C66" s="59"/>
      <c r="D66" s="60"/>
      <c r="E66" s="59"/>
      <c r="F66" s="59"/>
      <c r="G66" s="60"/>
      <c r="H66" s="85"/>
      <c r="I66" s="86">
        <v>75</v>
      </c>
      <c r="J66" s="87"/>
      <c r="K66" s="85"/>
      <c r="L66" s="88"/>
      <c r="M66" s="60"/>
      <c r="N66" s="71" t="s">
        <v>446</v>
      </c>
      <c r="O66" s="76">
        <v>0</v>
      </c>
      <c r="P66" s="73">
        <f>IF(Q66="x",0,SUMPRODUCT('S-사회'!I64:I68,O66:O70))</f>
        <v>0</v>
      </c>
      <c r="Q66" s="71" t="str">
        <f>IF(SUM('S-사회'!I64:I68)=1,"","x")</f>
        <v>x</v>
      </c>
      <c r="R66" s="75">
        <f>VLOOKUP(N66,$AL$15:$AM$74,2,FALSE)</f>
        <v>1.8736773458844651</v>
      </c>
      <c r="S66" s="60"/>
      <c r="T66" s="60"/>
      <c r="U66" s="59"/>
      <c r="V66" s="60"/>
      <c r="W66" s="59"/>
      <c r="X66" s="59"/>
      <c r="Y66" s="59"/>
      <c r="Z66" s="59"/>
      <c r="AA66" s="60"/>
      <c r="AB66" s="59"/>
      <c r="AC66" s="59"/>
      <c r="AD66" s="59"/>
      <c r="AE66" s="59"/>
      <c r="AF66" s="59"/>
      <c r="AG66" s="59"/>
      <c r="AH66" s="59"/>
      <c r="AI66" s="59"/>
      <c r="AJ66" s="59"/>
      <c r="AL66" s="106" t="s">
        <v>246</v>
      </c>
      <c r="AM66" s="102">
        <f t="shared" si="6"/>
        <v>1.5506295276285231</v>
      </c>
      <c r="AN66" s="143">
        <f t="shared" si="5"/>
        <v>3.2727272727272729</v>
      </c>
      <c r="AO66" s="159">
        <v>3</v>
      </c>
      <c r="AP66" s="103">
        <v>4</v>
      </c>
      <c r="AQ66" s="103">
        <v>4</v>
      </c>
      <c r="AR66" s="103">
        <v>1</v>
      </c>
      <c r="AS66" s="103">
        <v>4</v>
      </c>
      <c r="AT66" s="103">
        <v>4</v>
      </c>
      <c r="AU66" s="103">
        <v>3</v>
      </c>
      <c r="AV66" s="103">
        <v>5</v>
      </c>
      <c r="AW66" s="103">
        <v>3</v>
      </c>
      <c r="AX66" s="103">
        <v>1</v>
      </c>
      <c r="AY66" s="103">
        <v>2</v>
      </c>
      <c r="AZ66" s="103">
        <v>4</v>
      </c>
      <c r="BA66" s="103">
        <v>4</v>
      </c>
      <c r="BB66" s="103">
        <v>3</v>
      </c>
      <c r="BC66" s="103">
        <v>5</v>
      </c>
      <c r="BD66" s="103">
        <v>1</v>
      </c>
      <c r="BE66" s="103">
        <v>3</v>
      </c>
      <c r="BF66" s="103">
        <v>4</v>
      </c>
      <c r="BG66" s="103">
        <v>5</v>
      </c>
      <c r="BH66" s="103">
        <v>3</v>
      </c>
      <c r="BI66" s="103">
        <v>3</v>
      </c>
      <c r="BJ66" s="160">
        <v>3</v>
      </c>
      <c r="BK66" s="154"/>
    </row>
    <row r="67" spans="2:63" ht="12.6" customHeight="1" x14ac:dyDescent="0.3">
      <c r="B67" s="60"/>
      <c r="C67" s="59"/>
      <c r="D67" s="60"/>
      <c r="E67" s="59"/>
      <c r="F67" s="59"/>
      <c r="G67" s="60"/>
      <c r="H67" s="96"/>
      <c r="I67" s="97">
        <v>100</v>
      </c>
      <c r="J67" s="98"/>
      <c r="K67" s="96"/>
      <c r="L67" s="94"/>
      <c r="M67" s="60"/>
      <c r="N67" s="85"/>
      <c r="O67" s="89">
        <v>25</v>
      </c>
      <c r="P67" s="87"/>
      <c r="Q67" s="85"/>
      <c r="R67" s="88"/>
      <c r="S67" s="60"/>
      <c r="T67" s="60"/>
      <c r="U67" s="59"/>
      <c r="V67" s="60"/>
      <c r="W67" s="59"/>
      <c r="X67" s="59"/>
      <c r="Y67" s="59"/>
      <c r="Z67" s="59"/>
      <c r="AA67" s="60"/>
      <c r="AB67" s="59"/>
      <c r="AC67" s="59"/>
      <c r="AD67" s="59"/>
      <c r="AE67" s="59"/>
      <c r="AF67" s="59"/>
      <c r="AG67" s="59"/>
      <c r="AH67" s="59"/>
      <c r="AI67" s="59"/>
      <c r="AJ67" s="59"/>
      <c r="AL67" s="106" t="s">
        <v>531</v>
      </c>
      <c r="AM67" s="102">
        <f t="shared" si="6"/>
        <v>1.787531261016214</v>
      </c>
      <c r="AN67" s="143">
        <f t="shared" si="5"/>
        <v>3.7727272727272729</v>
      </c>
      <c r="AO67" s="159">
        <v>4</v>
      </c>
      <c r="AP67" s="103">
        <v>4</v>
      </c>
      <c r="AQ67" s="103">
        <v>4</v>
      </c>
      <c r="AR67" s="103">
        <v>4</v>
      </c>
      <c r="AS67" s="103">
        <v>4</v>
      </c>
      <c r="AT67" s="103">
        <v>4</v>
      </c>
      <c r="AU67" s="103">
        <v>3</v>
      </c>
      <c r="AV67" s="103">
        <v>5</v>
      </c>
      <c r="AW67" s="103">
        <v>3</v>
      </c>
      <c r="AX67" s="103">
        <v>3</v>
      </c>
      <c r="AY67" s="103">
        <v>2</v>
      </c>
      <c r="AZ67" s="103">
        <v>5</v>
      </c>
      <c r="BA67" s="103">
        <v>3</v>
      </c>
      <c r="BB67" s="103">
        <v>3</v>
      </c>
      <c r="BC67" s="103">
        <v>3</v>
      </c>
      <c r="BD67" s="103">
        <v>3</v>
      </c>
      <c r="BE67" s="103">
        <v>5</v>
      </c>
      <c r="BF67" s="103">
        <v>4</v>
      </c>
      <c r="BG67" s="103">
        <v>5</v>
      </c>
      <c r="BH67" s="103">
        <v>4</v>
      </c>
      <c r="BI67" s="103">
        <v>4</v>
      </c>
      <c r="BJ67" s="160">
        <v>4</v>
      </c>
      <c r="BK67" s="154"/>
    </row>
    <row r="68" spans="2:63" ht="12.6" customHeight="1" x14ac:dyDescent="0.3">
      <c r="B68" s="60"/>
      <c r="C68" s="59"/>
      <c r="D68" s="60"/>
      <c r="E68" s="59"/>
      <c r="F68" s="59"/>
      <c r="G68" s="60"/>
      <c r="H68" s="71" t="s">
        <v>523</v>
      </c>
      <c r="I68" s="72">
        <v>0</v>
      </c>
      <c r="J68" s="73">
        <f>IF(K68="x",0,SUMPRODUCT('E-환경'!I66:I70,I68:I72))</f>
        <v>0</v>
      </c>
      <c r="K68" s="71" t="str">
        <f>IF(SUM('E-환경'!I66:I70)=1,"","x")</f>
        <v>x</v>
      </c>
      <c r="L68" s="75">
        <f>VLOOKUP(H68,$AL$15:$AM$74,2,FALSE)</f>
        <v>1.7444582185820883</v>
      </c>
      <c r="M68" s="60"/>
      <c r="N68" s="85"/>
      <c r="O68" s="89">
        <v>50</v>
      </c>
      <c r="P68" s="87"/>
      <c r="Q68" s="85"/>
      <c r="R68" s="88"/>
      <c r="S68" s="60"/>
      <c r="T68" s="60"/>
      <c r="U68" s="59"/>
      <c r="V68" s="60"/>
      <c r="W68" s="59"/>
      <c r="X68" s="59"/>
      <c r="Y68" s="59"/>
      <c r="Z68" s="59"/>
      <c r="AA68" s="60"/>
      <c r="AB68" s="59"/>
      <c r="AC68" s="59"/>
      <c r="AD68" s="59"/>
      <c r="AE68" s="59"/>
      <c r="AF68" s="59"/>
      <c r="AG68" s="59"/>
      <c r="AH68" s="59"/>
      <c r="AI68" s="59"/>
      <c r="AJ68" s="59"/>
      <c r="AL68" s="106" t="s">
        <v>532</v>
      </c>
      <c r="AM68" s="102">
        <f t="shared" si="6"/>
        <v>1.4860199639773344</v>
      </c>
      <c r="AN68" s="143">
        <f t="shared" si="5"/>
        <v>3.1363636363636362</v>
      </c>
      <c r="AO68" s="159">
        <v>4</v>
      </c>
      <c r="AP68" s="103">
        <v>4</v>
      </c>
      <c r="AQ68" s="103">
        <v>3</v>
      </c>
      <c r="AR68" s="103">
        <v>3</v>
      </c>
      <c r="AS68" s="103">
        <v>3</v>
      </c>
      <c r="AT68" s="103">
        <v>4</v>
      </c>
      <c r="AU68" s="103">
        <v>3</v>
      </c>
      <c r="AV68" s="103">
        <v>3</v>
      </c>
      <c r="AW68" s="103">
        <v>3</v>
      </c>
      <c r="AX68" s="103">
        <v>3</v>
      </c>
      <c r="AY68" s="103">
        <v>2</v>
      </c>
      <c r="AZ68" s="103">
        <v>4</v>
      </c>
      <c r="BA68" s="103">
        <v>3</v>
      </c>
      <c r="BB68" s="103">
        <v>3</v>
      </c>
      <c r="BC68" s="103">
        <v>3</v>
      </c>
      <c r="BD68" s="103">
        <v>3</v>
      </c>
      <c r="BE68" s="103">
        <v>2</v>
      </c>
      <c r="BF68" s="103">
        <v>4</v>
      </c>
      <c r="BG68" s="103">
        <v>3</v>
      </c>
      <c r="BH68" s="103">
        <v>3</v>
      </c>
      <c r="BI68" s="103">
        <v>3</v>
      </c>
      <c r="BJ68" s="160">
        <v>3</v>
      </c>
      <c r="BK68" s="154"/>
    </row>
    <row r="69" spans="2:63" ht="12.6" customHeight="1" x14ac:dyDescent="0.3">
      <c r="B69" s="60"/>
      <c r="C69" s="59"/>
      <c r="D69" s="60"/>
      <c r="E69" s="59"/>
      <c r="F69" s="59"/>
      <c r="G69" s="60"/>
      <c r="H69" s="85"/>
      <c r="I69" s="86">
        <v>25</v>
      </c>
      <c r="J69" s="87"/>
      <c r="K69" s="85"/>
      <c r="L69" s="88"/>
      <c r="M69" s="60"/>
      <c r="N69" s="85"/>
      <c r="O69" s="89">
        <v>75</v>
      </c>
      <c r="P69" s="87"/>
      <c r="Q69" s="85"/>
      <c r="R69" s="88"/>
      <c r="S69" s="60"/>
      <c r="T69" s="60"/>
      <c r="U69" s="59"/>
      <c r="V69" s="60"/>
      <c r="W69" s="59"/>
      <c r="X69" s="59"/>
      <c r="Y69" s="59"/>
      <c r="Z69" s="59"/>
      <c r="AA69" s="60"/>
      <c r="AB69" s="59"/>
      <c r="AC69" s="59"/>
      <c r="AD69" s="59"/>
      <c r="AE69" s="59"/>
      <c r="AF69" s="59"/>
      <c r="AG69" s="59"/>
      <c r="AH69" s="59"/>
      <c r="AI69" s="59"/>
      <c r="AJ69" s="59"/>
      <c r="AL69" s="106" t="s">
        <v>540</v>
      </c>
      <c r="AM69" s="102">
        <f t="shared" si="6"/>
        <v>1.6152390912797114</v>
      </c>
      <c r="AN69" s="143">
        <f t="shared" si="5"/>
        <v>3.4090909090909092</v>
      </c>
      <c r="AO69" s="159">
        <v>3</v>
      </c>
      <c r="AP69" s="103">
        <v>4</v>
      </c>
      <c r="AQ69" s="103">
        <v>2</v>
      </c>
      <c r="AR69" s="103">
        <v>3</v>
      </c>
      <c r="AS69" s="103">
        <v>4</v>
      </c>
      <c r="AT69" s="103">
        <v>4</v>
      </c>
      <c r="AU69" s="103">
        <v>4</v>
      </c>
      <c r="AV69" s="103">
        <v>4</v>
      </c>
      <c r="AW69" s="103">
        <v>3</v>
      </c>
      <c r="AX69" s="103">
        <v>2</v>
      </c>
      <c r="AY69" s="103">
        <v>3</v>
      </c>
      <c r="AZ69" s="103">
        <v>4</v>
      </c>
      <c r="BA69" s="103">
        <v>4</v>
      </c>
      <c r="BB69" s="103">
        <v>4</v>
      </c>
      <c r="BC69" s="103">
        <v>3</v>
      </c>
      <c r="BD69" s="103">
        <v>2</v>
      </c>
      <c r="BE69" s="103">
        <v>4</v>
      </c>
      <c r="BF69" s="103">
        <v>4</v>
      </c>
      <c r="BG69" s="103">
        <v>4</v>
      </c>
      <c r="BH69" s="103">
        <v>3</v>
      </c>
      <c r="BI69" s="103">
        <v>4</v>
      </c>
      <c r="BJ69" s="160">
        <v>3</v>
      </c>
      <c r="BK69" s="154"/>
    </row>
    <row r="70" spans="2:63" ht="12.6" customHeight="1" x14ac:dyDescent="0.3">
      <c r="B70" s="60"/>
      <c r="C70" s="59"/>
      <c r="D70" s="60"/>
      <c r="E70" s="59"/>
      <c r="F70" s="59"/>
      <c r="G70" s="60"/>
      <c r="H70" s="85"/>
      <c r="I70" s="86">
        <v>50</v>
      </c>
      <c r="J70" s="87"/>
      <c r="K70" s="85"/>
      <c r="L70" s="88"/>
      <c r="M70" s="60"/>
      <c r="N70" s="96"/>
      <c r="O70" s="93">
        <v>100</v>
      </c>
      <c r="P70" s="98"/>
      <c r="Q70" s="96"/>
      <c r="R70" s="94"/>
      <c r="S70" s="60"/>
      <c r="T70" s="60"/>
      <c r="U70" s="59"/>
      <c r="V70" s="60"/>
      <c r="W70" s="59"/>
      <c r="X70" s="59"/>
      <c r="Y70" s="59"/>
      <c r="Z70" s="59"/>
      <c r="AA70" s="60"/>
      <c r="AB70" s="59"/>
      <c r="AC70" s="59"/>
      <c r="AD70" s="59"/>
      <c r="AE70" s="59"/>
      <c r="AF70" s="59"/>
      <c r="AG70" s="59"/>
      <c r="AH70" s="59"/>
      <c r="AI70" s="59"/>
      <c r="AJ70" s="59"/>
      <c r="AL70" s="106" t="s">
        <v>541</v>
      </c>
      <c r="AM70" s="102">
        <f t="shared" si="6"/>
        <v>1.6583121337138369</v>
      </c>
      <c r="AN70" s="143">
        <f t="shared" si="5"/>
        <v>3.5</v>
      </c>
      <c r="AO70" s="159">
        <v>3</v>
      </c>
      <c r="AP70" s="103">
        <v>5</v>
      </c>
      <c r="AQ70" s="103">
        <v>4</v>
      </c>
      <c r="AR70" s="103">
        <v>4</v>
      </c>
      <c r="AS70" s="103">
        <v>3</v>
      </c>
      <c r="AT70" s="103">
        <v>4</v>
      </c>
      <c r="AU70" s="103">
        <v>4</v>
      </c>
      <c r="AV70" s="103">
        <v>4</v>
      </c>
      <c r="AW70" s="103">
        <v>3</v>
      </c>
      <c r="AX70" s="103">
        <v>2</v>
      </c>
      <c r="AY70" s="103">
        <v>3</v>
      </c>
      <c r="AZ70" s="103">
        <v>4</v>
      </c>
      <c r="BA70" s="103">
        <v>4</v>
      </c>
      <c r="BB70" s="103">
        <v>4</v>
      </c>
      <c r="BC70" s="103">
        <v>3</v>
      </c>
      <c r="BD70" s="103">
        <v>2</v>
      </c>
      <c r="BE70" s="103">
        <v>3</v>
      </c>
      <c r="BF70" s="103">
        <v>4</v>
      </c>
      <c r="BG70" s="103">
        <v>4</v>
      </c>
      <c r="BH70" s="103">
        <v>3</v>
      </c>
      <c r="BI70" s="103">
        <v>4</v>
      </c>
      <c r="BJ70" s="160">
        <v>3</v>
      </c>
      <c r="BK70" s="154"/>
    </row>
    <row r="71" spans="2:63" ht="12.6" customHeight="1" x14ac:dyDescent="0.3">
      <c r="B71" s="60"/>
      <c r="C71" s="59"/>
      <c r="D71" s="60"/>
      <c r="E71" s="59"/>
      <c r="F71" s="59"/>
      <c r="G71" s="60"/>
      <c r="H71" s="85"/>
      <c r="I71" s="86">
        <v>75</v>
      </c>
      <c r="J71" s="87"/>
      <c r="K71" s="85"/>
      <c r="L71" s="88"/>
      <c r="M71" s="60"/>
      <c r="N71" s="71" t="s">
        <v>434</v>
      </c>
      <c r="O71" s="76">
        <v>0</v>
      </c>
      <c r="P71" s="73">
        <f>IF(Q71="x",0,SUMPRODUCT('S-사회'!I69:I73,O71:O75))</f>
        <v>0</v>
      </c>
      <c r="Q71" s="71" t="str">
        <f>IF(SUM('S-사회'!I69:I73)=1,"","x")</f>
        <v>x</v>
      </c>
      <c r="R71" s="75">
        <f>VLOOKUP(N71,$AL$15:$AM$74,2,FALSE)</f>
        <v>1.7444582185820883</v>
      </c>
      <c r="S71" s="60"/>
      <c r="T71" s="60"/>
      <c r="U71" s="59"/>
      <c r="V71" s="60"/>
      <c r="W71" s="59"/>
      <c r="X71" s="59"/>
      <c r="Y71" s="59"/>
      <c r="Z71" s="59"/>
      <c r="AA71" s="60"/>
      <c r="AB71" s="59"/>
      <c r="AC71" s="59"/>
      <c r="AD71" s="59"/>
      <c r="AE71" s="59"/>
      <c r="AF71" s="59"/>
      <c r="AG71" s="59"/>
      <c r="AH71" s="59"/>
      <c r="AI71" s="59"/>
      <c r="AJ71" s="59"/>
      <c r="AL71" s="106" t="s">
        <v>542</v>
      </c>
      <c r="AM71" s="102">
        <f t="shared" si="6"/>
        <v>1.6152390912797114</v>
      </c>
      <c r="AN71" s="143">
        <f t="shared" si="5"/>
        <v>3.4090909090909092</v>
      </c>
      <c r="AO71" s="159">
        <v>4</v>
      </c>
      <c r="AP71" s="103">
        <v>4</v>
      </c>
      <c r="AQ71" s="103">
        <v>4</v>
      </c>
      <c r="AR71" s="103">
        <v>4</v>
      </c>
      <c r="AS71" s="103">
        <v>3</v>
      </c>
      <c r="AT71" s="103">
        <v>4</v>
      </c>
      <c r="AU71" s="103">
        <v>2</v>
      </c>
      <c r="AV71" s="103">
        <v>5</v>
      </c>
      <c r="AW71" s="103">
        <v>3</v>
      </c>
      <c r="AX71" s="103">
        <v>2</v>
      </c>
      <c r="AY71" s="103">
        <v>2</v>
      </c>
      <c r="AZ71" s="103">
        <v>4</v>
      </c>
      <c r="BA71" s="103">
        <v>4</v>
      </c>
      <c r="BB71" s="103">
        <v>4</v>
      </c>
      <c r="BC71" s="103">
        <v>3</v>
      </c>
      <c r="BD71" s="103">
        <v>2</v>
      </c>
      <c r="BE71" s="103">
        <v>2</v>
      </c>
      <c r="BF71" s="103">
        <v>4</v>
      </c>
      <c r="BG71" s="103">
        <v>5</v>
      </c>
      <c r="BH71" s="103">
        <v>4</v>
      </c>
      <c r="BI71" s="103">
        <v>4</v>
      </c>
      <c r="BJ71" s="160">
        <v>2</v>
      </c>
      <c r="BK71" s="154"/>
    </row>
    <row r="72" spans="2:63" ht="12.6" customHeight="1" x14ac:dyDescent="0.3">
      <c r="B72" s="60"/>
      <c r="C72" s="59"/>
      <c r="D72" s="60"/>
      <c r="E72" s="59"/>
      <c r="F72" s="59"/>
      <c r="G72" s="60"/>
      <c r="H72" s="96"/>
      <c r="I72" s="97">
        <v>100</v>
      </c>
      <c r="J72" s="98"/>
      <c r="K72" s="96"/>
      <c r="L72" s="94"/>
      <c r="M72" s="60"/>
      <c r="N72" s="85"/>
      <c r="O72" s="89">
        <v>25</v>
      </c>
      <c r="P72" s="87"/>
      <c r="Q72" s="85"/>
      <c r="R72" s="88"/>
      <c r="S72" s="60"/>
      <c r="T72" s="60"/>
      <c r="U72" s="59"/>
      <c r="V72" s="60"/>
      <c r="W72" s="59"/>
      <c r="X72" s="59"/>
      <c r="Y72" s="59"/>
      <c r="Z72" s="59"/>
      <c r="AA72" s="60"/>
      <c r="AB72" s="59"/>
      <c r="AC72" s="59"/>
      <c r="AD72" s="59"/>
      <c r="AE72" s="59"/>
      <c r="AF72" s="59"/>
      <c r="AG72" s="59"/>
      <c r="AH72" s="59"/>
      <c r="AI72" s="59"/>
      <c r="AJ72" s="59"/>
      <c r="AL72" s="106" t="s">
        <v>543</v>
      </c>
      <c r="AM72" s="102">
        <f t="shared" si="6"/>
        <v>1.5937025700626486</v>
      </c>
      <c r="AN72" s="143">
        <f t="shared" si="5"/>
        <v>3.3636363636363638</v>
      </c>
      <c r="AO72" s="159">
        <v>4</v>
      </c>
      <c r="AP72" s="103">
        <v>4</v>
      </c>
      <c r="AQ72" s="103">
        <v>2</v>
      </c>
      <c r="AR72" s="103">
        <v>5</v>
      </c>
      <c r="AS72" s="103">
        <v>3</v>
      </c>
      <c r="AT72" s="103">
        <v>4</v>
      </c>
      <c r="AU72" s="103">
        <v>2</v>
      </c>
      <c r="AV72" s="103">
        <v>5</v>
      </c>
      <c r="AW72" s="103">
        <v>3</v>
      </c>
      <c r="AX72" s="103">
        <v>2</v>
      </c>
      <c r="AY72" s="103">
        <v>3</v>
      </c>
      <c r="AZ72" s="103">
        <v>4</v>
      </c>
      <c r="BA72" s="103">
        <v>4</v>
      </c>
      <c r="BB72" s="103">
        <v>4</v>
      </c>
      <c r="BC72" s="103">
        <v>3</v>
      </c>
      <c r="BD72" s="103">
        <v>2</v>
      </c>
      <c r="BE72" s="103">
        <v>2</v>
      </c>
      <c r="BF72" s="103">
        <v>4</v>
      </c>
      <c r="BG72" s="103">
        <v>5</v>
      </c>
      <c r="BH72" s="103">
        <v>3</v>
      </c>
      <c r="BI72" s="103">
        <v>4</v>
      </c>
      <c r="BJ72" s="160">
        <v>2</v>
      </c>
      <c r="BK72" s="154"/>
    </row>
    <row r="73" spans="2:63" ht="12.6" customHeight="1" x14ac:dyDescent="0.3">
      <c r="B73" s="60"/>
      <c r="C73" s="59"/>
      <c r="D73" s="60"/>
      <c r="E73" s="59"/>
      <c r="F73" s="59"/>
      <c r="G73" s="60"/>
      <c r="H73" s="71" t="s">
        <v>524</v>
      </c>
      <c r="I73" s="72">
        <v>0</v>
      </c>
      <c r="J73" s="73">
        <f>IF(K73="x",0,SUMPRODUCT('E-환경'!I71:I73,I73:I75))</f>
        <v>0</v>
      </c>
      <c r="K73" s="71" t="str">
        <f>IF(SUM('E-환경'!I71:I73)=1,"","x")</f>
        <v>x</v>
      </c>
      <c r="L73" s="75">
        <f>VLOOKUP(H73,$AL$15:$AM$74,2,FALSE)</f>
        <v>1.7824035178692943</v>
      </c>
      <c r="M73" s="60"/>
      <c r="N73" s="85"/>
      <c r="O73" s="89">
        <v>50</v>
      </c>
      <c r="P73" s="87"/>
      <c r="Q73" s="85"/>
      <c r="R73" s="88"/>
      <c r="S73" s="60"/>
      <c r="T73" s="60"/>
      <c r="U73" s="59"/>
      <c r="V73" s="60"/>
      <c r="W73" s="59"/>
      <c r="X73" s="59"/>
      <c r="Y73" s="59"/>
      <c r="Z73" s="59"/>
      <c r="AA73" s="60"/>
      <c r="AB73" s="59"/>
      <c r="AC73" s="59"/>
      <c r="AD73" s="59"/>
      <c r="AE73" s="59"/>
      <c r="AF73" s="59"/>
      <c r="AG73" s="59"/>
      <c r="AH73" s="59"/>
      <c r="AI73" s="59"/>
      <c r="AJ73" s="59"/>
      <c r="AL73" s="106" t="s">
        <v>544</v>
      </c>
      <c r="AM73" s="102">
        <f t="shared" si="6"/>
        <v>1.7444582185820883</v>
      </c>
      <c r="AN73" s="143">
        <f t="shared" si="5"/>
        <v>3.6818181818181817</v>
      </c>
      <c r="AO73" s="159">
        <v>4</v>
      </c>
      <c r="AP73" s="103">
        <v>4</v>
      </c>
      <c r="AQ73" s="103">
        <v>3</v>
      </c>
      <c r="AR73" s="103">
        <v>5</v>
      </c>
      <c r="AS73" s="103">
        <v>4</v>
      </c>
      <c r="AT73" s="103">
        <v>4</v>
      </c>
      <c r="AU73" s="103">
        <v>2</v>
      </c>
      <c r="AV73" s="103">
        <v>5</v>
      </c>
      <c r="AW73" s="103">
        <v>3</v>
      </c>
      <c r="AX73" s="103">
        <v>4</v>
      </c>
      <c r="AY73" s="103">
        <v>2</v>
      </c>
      <c r="AZ73" s="103">
        <v>4</v>
      </c>
      <c r="BA73" s="103">
        <v>4</v>
      </c>
      <c r="BB73" s="103">
        <v>4</v>
      </c>
      <c r="BC73" s="103">
        <v>3</v>
      </c>
      <c r="BD73" s="103">
        <v>4</v>
      </c>
      <c r="BE73" s="103">
        <v>4</v>
      </c>
      <c r="BF73" s="103">
        <v>4</v>
      </c>
      <c r="BG73" s="103">
        <v>5</v>
      </c>
      <c r="BH73" s="103">
        <v>3</v>
      </c>
      <c r="BI73" s="103">
        <v>4</v>
      </c>
      <c r="BJ73" s="160">
        <v>2</v>
      </c>
      <c r="BK73" s="154"/>
    </row>
    <row r="74" spans="2:63" ht="12.6" customHeight="1" thickBot="1" x14ac:dyDescent="0.35">
      <c r="B74" s="60"/>
      <c r="C74" s="59"/>
      <c r="D74" s="60"/>
      <c r="E74" s="59"/>
      <c r="F74" s="59"/>
      <c r="G74" s="60"/>
      <c r="H74" s="85"/>
      <c r="I74" s="86">
        <v>50</v>
      </c>
      <c r="J74" s="87"/>
      <c r="K74" s="85"/>
      <c r="L74" s="101"/>
      <c r="M74" s="60"/>
      <c r="N74" s="85"/>
      <c r="O74" s="89">
        <v>75</v>
      </c>
      <c r="P74" s="87"/>
      <c r="Q74" s="85"/>
      <c r="R74" s="88"/>
      <c r="S74" s="60"/>
      <c r="T74" s="60"/>
      <c r="U74" s="59"/>
      <c r="V74" s="60"/>
      <c r="W74" s="59"/>
      <c r="X74" s="59"/>
      <c r="Y74" s="59"/>
      <c r="Z74" s="59"/>
      <c r="AA74" s="60"/>
      <c r="AB74" s="59"/>
      <c r="AC74" s="59"/>
      <c r="AD74" s="59"/>
      <c r="AE74" s="59"/>
      <c r="AF74" s="59"/>
      <c r="AG74" s="59"/>
      <c r="AH74" s="59"/>
      <c r="AI74" s="59"/>
      <c r="AJ74" s="59"/>
      <c r="AL74" s="106" t="s">
        <v>545</v>
      </c>
      <c r="AM74" s="102">
        <f t="shared" si="6"/>
        <v>1.6152390912797114</v>
      </c>
      <c r="AN74" s="143">
        <f t="shared" si="5"/>
        <v>3.4090909090909092</v>
      </c>
      <c r="AO74" s="161">
        <v>3</v>
      </c>
      <c r="AP74" s="162">
        <v>4</v>
      </c>
      <c r="AQ74" s="162">
        <v>4</v>
      </c>
      <c r="AR74" s="162">
        <v>4</v>
      </c>
      <c r="AS74" s="162">
        <v>3</v>
      </c>
      <c r="AT74" s="162">
        <v>4</v>
      </c>
      <c r="AU74" s="162">
        <v>3</v>
      </c>
      <c r="AV74" s="162">
        <v>5</v>
      </c>
      <c r="AW74" s="162">
        <v>3</v>
      </c>
      <c r="AX74" s="162">
        <v>2</v>
      </c>
      <c r="AY74" s="162">
        <v>3</v>
      </c>
      <c r="AZ74" s="162">
        <v>4</v>
      </c>
      <c r="BA74" s="162">
        <v>4</v>
      </c>
      <c r="BB74" s="162">
        <v>3</v>
      </c>
      <c r="BC74" s="162">
        <v>3</v>
      </c>
      <c r="BD74" s="162">
        <v>2</v>
      </c>
      <c r="BE74" s="162">
        <v>3</v>
      </c>
      <c r="BF74" s="162">
        <v>4</v>
      </c>
      <c r="BG74" s="162">
        <v>5</v>
      </c>
      <c r="BH74" s="162">
        <v>3</v>
      </c>
      <c r="BI74" s="162">
        <v>4</v>
      </c>
      <c r="BJ74" s="163">
        <v>2</v>
      </c>
      <c r="BK74" s="154"/>
    </row>
    <row r="75" spans="2:63" ht="12.6" customHeight="1" x14ac:dyDescent="0.3">
      <c r="B75" s="60"/>
      <c r="C75" s="59"/>
      <c r="D75" s="60"/>
      <c r="E75" s="59"/>
      <c r="F75" s="59"/>
      <c r="G75" s="60"/>
      <c r="H75" s="96"/>
      <c r="I75" s="97">
        <v>100</v>
      </c>
      <c r="J75" s="98"/>
      <c r="K75" s="96"/>
      <c r="L75" s="104"/>
      <c r="M75" s="60"/>
      <c r="N75" s="96"/>
      <c r="O75" s="93">
        <v>100</v>
      </c>
      <c r="P75" s="98"/>
      <c r="Q75" s="96"/>
      <c r="R75" s="94"/>
      <c r="S75" s="60"/>
      <c r="T75" s="60"/>
      <c r="U75" s="59"/>
      <c r="V75" s="60"/>
      <c r="W75" s="59"/>
      <c r="X75" s="59"/>
      <c r="Y75" s="59"/>
      <c r="Z75" s="59"/>
      <c r="AA75" s="60"/>
      <c r="AB75" s="59"/>
      <c r="AC75" s="59"/>
      <c r="AD75" s="59"/>
      <c r="AE75" s="59"/>
      <c r="AF75" s="59"/>
      <c r="AG75" s="59"/>
      <c r="AH75" s="59"/>
      <c r="AI75" s="59"/>
      <c r="AJ75" s="59"/>
      <c r="AL75" s="58"/>
      <c r="AN75" s="58"/>
    </row>
    <row r="76" spans="2:63" ht="12.6" customHeight="1" x14ac:dyDescent="0.3">
      <c r="B76" s="60"/>
      <c r="C76" s="59"/>
      <c r="D76" s="60"/>
      <c r="E76" s="59"/>
      <c r="F76" s="59"/>
      <c r="G76" s="60"/>
      <c r="H76" s="71" t="s">
        <v>255</v>
      </c>
      <c r="I76" s="72">
        <v>0</v>
      </c>
      <c r="J76" s="73">
        <f>IF(K76="x",0,SUMPRODUCT('E-환경'!I74:I78,I76:I80)/2+SUMPRODUCT('E-환경'!I79:I83,I81:I85)/2)</f>
        <v>0</v>
      </c>
      <c r="K76" s="71" t="str">
        <f>IF(SUM('E-환경'!I74:I83)=2,"","x")</f>
        <v>x</v>
      </c>
      <c r="L76" s="75">
        <f>VLOOKUP(H76,$AL$15:$AM$74,2,FALSE)</f>
        <v>1.8500897274086345</v>
      </c>
      <c r="M76" s="60"/>
      <c r="N76" s="71" t="s">
        <v>263</v>
      </c>
      <c r="O76" s="76">
        <v>0</v>
      </c>
      <c r="P76" s="73">
        <f>IF(Q76="x",0,SUMPRODUCT('S-사회'!I74:I78,O76:O80))</f>
        <v>0</v>
      </c>
      <c r="Q76" s="71" t="str">
        <f>IF(SUM('S-사회'!I74:I78)=1,"","x")</f>
        <v>x</v>
      </c>
      <c r="R76" s="75">
        <f>VLOOKUP(N76,$AL$15:$AM$74,2,FALSE)</f>
        <v>1.7229216973650254</v>
      </c>
      <c r="S76" s="60"/>
      <c r="T76" s="60"/>
      <c r="U76" s="59"/>
      <c r="V76" s="60"/>
      <c r="W76" s="59"/>
      <c r="X76" s="59"/>
      <c r="Y76" s="59"/>
      <c r="Z76" s="59"/>
      <c r="AA76" s="60"/>
      <c r="AB76" s="59"/>
      <c r="AC76" s="59"/>
      <c r="AD76" s="59"/>
      <c r="AE76" s="59"/>
      <c r="AF76" s="59"/>
      <c r="AG76" s="59"/>
      <c r="AH76" s="59"/>
      <c r="AI76" s="59"/>
      <c r="AJ76" s="59"/>
      <c r="AL76" s="58"/>
      <c r="AN76" s="58"/>
    </row>
    <row r="77" spans="2:63" ht="12.6" customHeight="1" x14ac:dyDescent="0.3">
      <c r="B77" s="60"/>
      <c r="C77" s="59"/>
      <c r="D77" s="60"/>
      <c r="E77" s="59"/>
      <c r="F77" s="59"/>
      <c r="G77" s="60"/>
      <c r="H77" s="85"/>
      <c r="I77" s="86">
        <v>25</v>
      </c>
      <c r="J77" s="87"/>
      <c r="K77" s="85"/>
      <c r="L77" s="101"/>
      <c r="M77" s="60"/>
      <c r="N77" s="85"/>
      <c r="O77" s="89">
        <v>25</v>
      </c>
      <c r="P77" s="87"/>
      <c r="Q77" s="85"/>
      <c r="R77" s="88"/>
      <c r="S77" s="60"/>
      <c r="T77" s="60"/>
      <c r="U77" s="59"/>
      <c r="V77" s="60"/>
      <c r="W77" s="59"/>
      <c r="X77" s="59"/>
      <c r="Y77" s="59"/>
      <c r="Z77" s="59"/>
      <c r="AA77" s="60"/>
      <c r="AB77" s="59"/>
      <c r="AC77" s="59"/>
      <c r="AD77" s="59"/>
      <c r="AE77" s="59"/>
      <c r="AF77" s="59"/>
      <c r="AG77" s="59"/>
      <c r="AH77" s="59"/>
      <c r="AI77" s="59"/>
      <c r="AJ77" s="59"/>
      <c r="AL77" s="58"/>
      <c r="AN77" s="58"/>
    </row>
    <row r="78" spans="2:63" ht="12.6" customHeight="1" x14ac:dyDescent="0.3">
      <c r="B78" s="60"/>
      <c r="C78" s="59"/>
      <c r="D78" s="60"/>
      <c r="E78" s="59"/>
      <c r="F78" s="59"/>
      <c r="G78" s="60"/>
      <c r="H78" s="85"/>
      <c r="I78" s="86">
        <v>50</v>
      </c>
      <c r="J78" s="87"/>
      <c r="K78" s="85"/>
      <c r="L78" s="101"/>
      <c r="M78" s="60"/>
      <c r="N78" s="85"/>
      <c r="O78" s="89">
        <v>50</v>
      </c>
      <c r="P78" s="87"/>
      <c r="Q78" s="85"/>
      <c r="R78" s="88"/>
      <c r="S78" s="60"/>
      <c r="T78" s="60"/>
      <c r="U78" s="59"/>
      <c r="V78" s="60"/>
      <c r="W78" s="59"/>
      <c r="X78" s="59"/>
      <c r="Y78" s="59"/>
      <c r="Z78" s="59"/>
      <c r="AA78" s="60"/>
      <c r="AB78" s="59"/>
      <c r="AC78" s="59"/>
      <c r="AD78" s="59"/>
      <c r="AE78" s="59"/>
      <c r="AF78" s="59"/>
      <c r="AG78" s="59"/>
      <c r="AH78" s="59"/>
      <c r="AI78" s="59"/>
      <c r="AJ78" s="59"/>
      <c r="AL78" s="58"/>
      <c r="AN78" s="58"/>
    </row>
    <row r="79" spans="2:63" ht="12.6" customHeight="1" x14ac:dyDescent="0.3">
      <c r="B79" s="60"/>
      <c r="C79" s="59"/>
      <c r="D79" s="60"/>
      <c r="E79" s="59"/>
      <c r="F79" s="59"/>
      <c r="G79" s="60"/>
      <c r="H79" s="85"/>
      <c r="I79" s="86">
        <v>75</v>
      </c>
      <c r="J79" s="87"/>
      <c r="K79" s="85"/>
      <c r="L79" s="101"/>
      <c r="M79" s="60"/>
      <c r="N79" s="85"/>
      <c r="O79" s="89">
        <v>75</v>
      </c>
      <c r="P79" s="87"/>
      <c r="Q79" s="85"/>
      <c r="R79" s="88"/>
      <c r="S79" s="60"/>
      <c r="T79" s="60"/>
      <c r="U79" s="59"/>
      <c r="V79" s="60"/>
      <c r="W79" s="59"/>
      <c r="X79" s="59"/>
      <c r="Y79" s="59"/>
      <c r="Z79" s="59"/>
      <c r="AA79" s="60"/>
      <c r="AB79" s="59"/>
      <c r="AC79" s="59"/>
      <c r="AD79" s="59"/>
      <c r="AE79" s="59"/>
      <c r="AF79" s="59"/>
      <c r="AG79" s="59"/>
      <c r="AH79" s="59"/>
      <c r="AI79" s="59"/>
      <c r="AJ79" s="59"/>
      <c r="AL79" s="58"/>
      <c r="AN79" s="58"/>
    </row>
    <row r="80" spans="2:63" ht="12.6" customHeight="1" x14ac:dyDescent="0.3">
      <c r="B80" s="60"/>
      <c r="C80" s="59"/>
      <c r="D80" s="60"/>
      <c r="E80" s="59"/>
      <c r="F80" s="59"/>
      <c r="G80" s="60"/>
      <c r="H80" s="85"/>
      <c r="I80" s="97">
        <v>100</v>
      </c>
      <c r="J80" s="98"/>
      <c r="K80" s="96"/>
      <c r="L80" s="104"/>
      <c r="M80" s="60"/>
      <c r="N80" s="96"/>
      <c r="O80" s="93">
        <v>100</v>
      </c>
      <c r="P80" s="98"/>
      <c r="Q80" s="96"/>
      <c r="R80" s="94"/>
      <c r="S80" s="60"/>
      <c r="T80" s="60"/>
      <c r="U80" s="59"/>
      <c r="V80" s="60"/>
      <c r="W80" s="59"/>
      <c r="X80" s="59"/>
      <c r="Y80" s="59"/>
      <c r="Z80" s="59"/>
      <c r="AA80" s="60"/>
      <c r="AB80" s="59"/>
      <c r="AC80" s="59"/>
      <c r="AD80" s="59"/>
      <c r="AE80" s="59"/>
      <c r="AF80" s="59"/>
      <c r="AG80" s="59"/>
      <c r="AH80" s="59"/>
      <c r="AI80" s="59"/>
      <c r="AJ80" s="59"/>
      <c r="AL80" s="58"/>
      <c r="AN80" s="58"/>
    </row>
    <row r="81" spans="2:40" ht="12.6" customHeight="1" x14ac:dyDescent="0.3">
      <c r="B81" s="60"/>
      <c r="C81" s="59"/>
      <c r="D81" s="60"/>
      <c r="E81" s="59"/>
      <c r="F81" s="59"/>
      <c r="G81" s="60"/>
      <c r="H81" s="85"/>
      <c r="I81" s="72">
        <v>0</v>
      </c>
      <c r="J81" s="73"/>
      <c r="K81" s="71"/>
      <c r="L81" s="75"/>
      <c r="M81" s="60"/>
      <c r="N81" s="71" t="s">
        <v>533</v>
      </c>
      <c r="O81" s="76">
        <v>0</v>
      </c>
      <c r="P81" s="73">
        <f>IF(Q81="x",0,SUMPRODUCT('S-사회'!I79:I83,O81:O85))</f>
        <v>0</v>
      </c>
      <c r="Q81" s="71" t="str">
        <f>IF(SUM('S-사회'!I79:I83)=1,"","x")</f>
        <v>x</v>
      </c>
      <c r="R81" s="75">
        <f>VLOOKUP(N81,$AL$15:$AM$74,2,FALSE)</f>
        <v>1.8090677822332766</v>
      </c>
      <c r="S81" s="60"/>
      <c r="T81" s="60"/>
      <c r="U81" s="59"/>
      <c r="V81" s="60"/>
      <c r="W81" s="59"/>
      <c r="X81" s="59"/>
      <c r="Y81" s="59"/>
      <c r="Z81" s="59"/>
      <c r="AA81" s="60"/>
      <c r="AB81" s="59"/>
      <c r="AC81" s="59"/>
      <c r="AD81" s="59"/>
      <c r="AE81" s="59"/>
      <c r="AF81" s="59"/>
      <c r="AG81" s="59"/>
      <c r="AH81" s="59"/>
      <c r="AI81" s="59"/>
      <c r="AJ81" s="59"/>
      <c r="AL81" s="58"/>
      <c r="AN81" s="58"/>
    </row>
    <row r="82" spans="2:40" ht="12.6" customHeight="1" x14ac:dyDescent="0.3">
      <c r="B82" s="60"/>
      <c r="C82" s="59"/>
      <c r="D82" s="60"/>
      <c r="E82" s="59"/>
      <c r="F82" s="59"/>
      <c r="G82" s="60"/>
      <c r="H82" s="85"/>
      <c r="I82" s="86">
        <v>25</v>
      </c>
      <c r="J82" s="87"/>
      <c r="K82" s="85"/>
      <c r="L82" s="101"/>
      <c r="M82" s="60"/>
      <c r="N82" s="85"/>
      <c r="O82" s="89">
        <v>25</v>
      </c>
      <c r="P82" s="87"/>
      <c r="Q82" s="85"/>
      <c r="R82" s="88"/>
      <c r="S82" s="60"/>
      <c r="T82" s="60"/>
      <c r="U82" s="59"/>
      <c r="V82" s="60"/>
      <c r="W82" s="59"/>
      <c r="X82" s="59"/>
      <c r="Y82" s="59"/>
      <c r="Z82" s="59"/>
      <c r="AA82" s="60"/>
      <c r="AB82" s="59"/>
      <c r="AC82" s="59"/>
      <c r="AD82" s="59"/>
      <c r="AE82" s="59"/>
      <c r="AF82" s="59"/>
      <c r="AG82" s="59"/>
      <c r="AH82" s="59"/>
      <c r="AI82" s="59"/>
      <c r="AJ82" s="59"/>
    </row>
    <row r="83" spans="2:40" ht="12.6" customHeight="1" x14ac:dyDescent="0.3">
      <c r="B83" s="60"/>
      <c r="C83" s="59"/>
      <c r="D83" s="60"/>
      <c r="E83" s="59"/>
      <c r="F83" s="59"/>
      <c r="G83" s="60"/>
      <c r="H83" s="85"/>
      <c r="I83" s="86">
        <v>50</v>
      </c>
      <c r="J83" s="87"/>
      <c r="K83" s="85"/>
      <c r="L83" s="101"/>
      <c r="M83" s="60"/>
      <c r="N83" s="85"/>
      <c r="O83" s="89">
        <v>50</v>
      </c>
      <c r="P83" s="87"/>
      <c r="Q83" s="85"/>
      <c r="R83" s="88"/>
      <c r="S83" s="60"/>
      <c r="T83" s="60"/>
      <c r="U83" s="59"/>
      <c r="V83" s="60"/>
      <c r="W83" s="59"/>
      <c r="X83" s="59"/>
      <c r="Y83" s="59"/>
      <c r="Z83" s="59"/>
      <c r="AA83" s="60"/>
      <c r="AB83" s="59"/>
      <c r="AC83" s="59"/>
      <c r="AD83" s="59"/>
      <c r="AE83" s="59"/>
      <c r="AF83" s="59"/>
      <c r="AG83" s="59"/>
      <c r="AH83" s="59"/>
      <c r="AI83" s="59"/>
      <c r="AJ83" s="59"/>
    </row>
    <row r="84" spans="2:40" ht="12.6" customHeight="1" x14ac:dyDescent="0.3">
      <c r="B84" s="60"/>
      <c r="C84" s="59"/>
      <c r="D84" s="60"/>
      <c r="E84" s="59"/>
      <c r="F84" s="59"/>
      <c r="G84" s="60"/>
      <c r="H84" s="85"/>
      <c r="I84" s="86">
        <v>75</v>
      </c>
      <c r="J84" s="87"/>
      <c r="K84" s="85"/>
      <c r="L84" s="101"/>
      <c r="M84" s="60"/>
      <c r="N84" s="85"/>
      <c r="O84" s="89">
        <v>75</v>
      </c>
      <c r="P84" s="87"/>
      <c r="Q84" s="85"/>
      <c r="R84" s="88"/>
      <c r="S84" s="60"/>
      <c r="T84" s="60"/>
      <c r="U84" s="59"/>
      <c r="V84" s="60"/>
      <c r="W84" s="59"/>
      <c r="X84" s="59"/>
      <c r="Y84" s="59"/>
      <c r="Z84" s="59"/>
      <c r="AA84" s="60"/>
      <c r="AB84" s="59"/>
      <c r="AC84" s="59"/>
      <c r="AD84" s="59"/>
      <c r="AE84" s="59"/>
      <c r="AF84" s="59"/>
      <c r="AG84" s="59"/>
      <c r="AH84" s="59"/>
      <c r="AI84" s="59"/>
      <c r="AJ84" s="59"/>
    </row>
    <row r="85" spans="2:40" ht="12.6" customHeight="1" x14ac:dyDescent="0.3">
      <c r="B85" s="60"/>
      <c r="C85" s="59"/>
      <c r="D85" s="60"/>
      <c r="E85" s="59"/>
      <c r="F85" s="59"/>
      <c r="G85" s="60"/>
      <c r="H85" s="96"/>
      <c r="I85" s="97">
        <v>100</v>
      </c>
      <c r="J85" s="98"/>
      <c r="K85" s="96"/>
      <c r="L85" s="104"/>
      <c r="M85" s="60"/>
      <c r="N85" s="96"/>
      <c r="O85" s="93">
        <v>100</v>
      </c>
      <c r="P85" s="98"/>
      <c r="Q85" s="96"/>
      <c r="R85" s="94"/>
      <c r="S85" s="60"/>
      <c r="T85" s="60"/>
      <c r="U85" s="59"/>
      <c r="V85" s="60"/>
      <c r="W85" s="59"/>
      <c r="X85" s="59"/>
      <c r="Y85" s="59"/>
      <c r="Z85" s="59"/>
      <c r="AA85" s="60"/>
      <c r="AB85" s="59"/>
      <c r="AC85" s="59"/>
      <c r="AD85" s="59"/>
      <c r="AE85" s="59"/>
      <c r="AF85" s="59"/>
      <c r="AG85" s="59"/>
      <c r="AH85" s="59"/>
      <c r="AI85" s="59"/>
      <c r="AJ85" s="59"/>
    </row>
    <row r="86" spans="2:40" ht="12.6" customHeight="1" x14ac:dyDescent="0.3">
      <c r="B86" s="60"/>
      <c r="C86" s="59"/>
      <c r="D86" s="60"/>
      <c r="E86" s="59"/>
      <c r="F86" s="59"/>
      <c r="G86" s="60"/>
      <c r="H86" s="71" t="s">
        <v>425</v>
      </c>
      <c r="I86" s="72">
        <v>0</v>
      </c>
      <c r="J86" s="73">
        <f>IF(K86="x",0,SUMPRODUCT('E-환경'!I84:I86,I86:I88))</f>
        <v>0</v>
      </c>
      <c r="K86" s="71" t="str">
        <f>IF(SUM('E-환경'!I84:I86)=1,"","x")</f>
        <v>x</v>
      </c>
      <c r="L86" s="75">
        <f>VLOOKUP(H86,$AL$15:$AM$74,2,FALSE)</f>
        <v>1.7372793781764004</v>
      </c>
      <c r="M86" s="60"/>
      <c r="N86" s="71" t="s">
        <v>249</v>
      </c>
      <c r="O86" s="76">
        <v>0</v>
      </c>
      <c r="P86" s="73">
        <f>IF(Q86="x",0,SUMPRODUCT('S-사회'!I84:I88,O86:O90))</f>
        <v>0</v>
      </c>
      <c r="Q86" s="71" t="str">
        <f>IF(SUM('S-사회'!I84:I88)=1,"","x")</f>
        <v>x</v>
      </c>
      <c r="R86" s="75">
        <f>VLOOKUP(N86,$AL$15:$AM$74,2,FALSE)</f>
        <v>2.0028964731868419</v>
      </c>
      <c r="S86" s="60"/>
      <c r="T86" s="60"/>
      <c r="U86" s="59"/>
      <c r="V86" s="60"/>
      <c r="W86" s="59"/>
      <c r="X86" s="59"/>
      <c r="Y86" s="59"/>
      <c r="Z86" s="59"/>
      <c r="AA86" s="60"/>
      <c r="AB86" s="59"/>
      <c r="AC86" s="59"/>
      <c r="AD86" s="59"/>
      <c r="AE86" s="59"/>
      <c r="AF86" s="59"/>
      <c r="AG86" s="59"/>
      <c r="AH86" s="59"/>
      <c r="AI86" s="59"/>
      <c r="AJ86" s="59"/>
    </row>
    <row r="87" spans="2:40" ht="12.6" customHeight="1" x14ac:dyDescent="0.3">
      <c r="B87" s="60"/>
      <c r="C87" s="59"/>
      <c r="D87" s="60"/>
      <c r="E87" s="59"/>
      <c r="F87" s="59"/>
      <c r="G87" s="60"/>
      <c r="H87" s="85"/>
      <c r="I87" s="86">
        <v>50</v>
      </c>
      <c r="J87" s="87"/>
      <c r="K87" s="85"/>
      <c r="L87" s="101"/>
      <c r="M87" s="60"/>
      <c r="N87" s="85"/>
      <c r="O87" s="89">
        <v>25</v>
      </c>
      <c r="P87" s="87"/>
      <c r="Q87" s="85"/>
      <c r="R87" s="88"/>
      <c r="S87" s="60"/>
      <c r="T87" s="60"/>
      <c r="U87" s="59"/>
      <c r="V87" s="60"/>
      <c r="W87" s="59"/>
      <c r="X87" s="59"/>
      <c r="Y87" s="59"/>
      <c r="Z87" s="59"/>
      <c r="AA87" s="60"/>
      <c r="AB87" s="59"/>
      <c r="AC87" s="59"/>
      <c r="AD87" s="59"/>
      <c r="AE87" s="59"/>
      <c r="AF87" s="59"/>
      <c r="AG87" s="59"/>
      <c r="AH87" s="59"/>
      <c r="AI87" s="59"/>
      <c r="AJ87" s="59"/>
    </row>
    <row r="88" spans="2:40" ht="12.6" customHeight="1" x14ac:dyDescent="0.3">
      <c r="B88" s="60"/>
      <c r="C88" s="59"/>
      <c r="D88" s="60"/>
      <c r="E88" s="59"/>
      <c r="F88" s="59"/>
      <c r="G88" s="60"/>
      <c r="H88" s="96"/>
      <c r="I88" s="97">
        <v>100</v>
      </c>
      <c r="J88" s="98"/>
      <c r="K88" s="96"/>
      <c r="L88" s="104"/>
      <c r="M88" s="60"/>
      <c r="N88" s="85"/>
      <c r="O88" s="89">
        <v>50</v>
      </c>
      <c r="P88" s="87"/>
      <c r="Q88" s="85"/>
      <c r="R88" s="88"/>
      <c r="S88" s="60"/>
      <c r="T88" s="60"/>
      <c r="U88" s="59"/>
      <c r="V88" s="60"/>
      <c r="W88" s="59"/>
      <c r="X88" s="59"/>
      <c r="Y88" s="59"/>
      <c r="Z88" s="59"/>
      <c r="AA88" s="60"/>
      <c r="AB88" s="59"/>
      <c r="AC88" s="59"/>
      <c r="AD88" s="59"/>
      <c r="AE88" s="59"/>
      <c r="AF88" s="59"/>
      <c r="AG88" s="59"/>
      <c r="AH88" s="59"/>
      <c r="AI88" s="59"/>
      <c r="AJ88" s="59"/>
    </row>
    <row r="89" spans="2:40" ht="12.6" customHeight="1" x14ac:dyDescent="0.3">
      <c r="B89" s="60"/>
      <c r="C89" s="59"/>
      <c r="D89" s="60"/>
      <c r="E89" s="59"/>
      <c r="F89" s="59"/>
      <c r="G89" s="60"/>
      <c r="H89" s="71" t="s">
        <v>525</v>
      </c>
      <c r="I89" s="72">
        <v>0</v>
      </c>
      <c r="J89" s="73">
        <f>IF(K89="x",0,SUMPRODUCT('E-환경'!I87:I91,I89:I93)/2+SUMPRODUCT('E-환경'!I92:I96,I94:I98)/2)</f>
        <v>0</v>
      </c>
      <c r="K89" s="71" t="str">
        <f>IF(SUM('E-환경'!I87:I96)=2,"","x")</f>
        <v>x</v>
      </c>
      <c r="L89" s="75">
        <f>VLOOKUP(H89,$AL$15:$AM$74,2,FALSE)</f>
        <v>1.6583121337138369</v>
      </c>
      <c r="M89" s="60"/>
      <c r="N89" s="85"/>
      <c r="O89" s="89">
        <v>75</v>
      </c>
      <c r="P89" s="87"/>
      <c r="Q89" s="85"/>
      <c r="R89" s="88"/>
      <c r="S89" s="60"/>
      <c r="T89" s="60"/>
      <c r="U89" s="59"/>
      <c r="V89" s="60"/>
      <c r="W89" s="59"/>
      <c r="X89" s="59"/>
      <c r="Y89" s="59"/>
      <c r="Z89" s="59"/>
      <c r="AA89" s="60"/>
      <c r="AB89" s="59"/>
      <c r="AC89" s="59"/>
      <c r="AD89" s="59"/>
      <c r="AE89" s="59"/>
      <c r="AF89" s="59"/>
      <c r="AG89" s="59"/>
      <c r="AH89" s="59"/>
      <c r="AI89" s="59"/>
      <c r="AJ89" s="59"/>
    </row>
    <row r="90" spans="2:40" ht="12.6" customHeight="1" x14ac:dyDescent="0.3">
      <c r="B90" s="60"/>
      <c r="C90" s="59"/>
      <c r="D90" s="60"/>
      <c r="E90" s="59"/>
      <c r="F90" s="59"/>
      <c r="G90" s="60"/>
      <c r="H90" s="85"/>
      <c r="I90" s="86">
        <v>25</v>
      </c>
      <c r="J90" s="87"/>
      <c r="K90" s="85"/>
      <c r="L90" s="101"/>
      <c r="M90" s="60"/>
      <c r="N90" s="96"/>
      <c r="O90" s="93">
        <v>100</v>
      </c>
      <c r="P90" s="98"/>
      <c r="Q90" s="96"/>
      <c r="R90" s="94"/>
      <c r="S90" s="60"/>
      <c r="T90" s="60"/>
      <c r="U90" s="59"/>
      <c r="V90" s="60"/>
      <c r="W90" s="59"/>
      <c r="X90" s="59"/>
      <c r="Y90" s="59"/>
      <c r="Z90" s="59"/>
      <c r="AA90" s="60"/>
      <c r="AB90" s="59"/>
      <c r="AC90" s="59"/>
      <c r="AD90" s="59"/>
      <c r="AE90" s="59"/>
      <c r="AF90" s="59"/>
      <c r="AG90" s="59"/>
      <c r="AH90" s="59"/>
      <c r="AI90" s="59"/>
      <c r="AJ90" s="59"/>
    </row>
    <row r="91" spans="2:40" ht="12.6" customHeight="1" x14ac:dyDescent="0.3">
      <c r="B91" s="60"/>
      <c r="C91" s="59"/>
      <c r="D91" s="60"/>
      <c r="E91" s="59"/>
      <c r="F91" s="59"/>
      <c r="G91" s="60"/>
      <c r="H91" s="85"/>
      <c r="I91" s="86">
        <v>50</v>
      </c>
      <c r="J91" s="87"/>
      <c r="K91" s="85"/>
      <c r="L91" s="101"/>
      <c r="M91" s="60"/>
      <c r="N91" s="71" t="s">
        <v>402</v>
      </c>
      <c r="O91" s="76">
        <v>0</v>
      </c>
      <c r="P91" s="73">
        <f>IF(Q91="x",0,SUMPRODUCT('S-사회'!I89:I93,O91:O95))</f>
        <v>0</v>
      </c>
      <c r="Q91" s="71" t="str">
        <f>IF(SUM('S-사회'!I89:I93)=1,"","x")</f>
        <v>x</v>
      </c>
      <c r="R91" s="75">
        <f>VLOOKUP(N91,$AL$15:$AM$74,2,FALSE)</f>
        <v>1.9382869095356534</v>
      </c>
      <c r="S91" s="60"/>
      <c r="T91" s="60"/>
      <c r="U91" s="59"/>
      <c r="V91" s="60"/>
      <c r="W91" s="59"/>
      <c r="X91" s="59"/>
      <c r="Y91" s="59"/>
      <c r="Z91" s="59"/>
      <c r="AA91" s="60"/>
      <c r="AB91" s="59"/>
      <c r="AC91" s="59"/>
      <c r="AD91" s="59"/>
      <c r="AE91" s="59"/>
      <c r="AF91" s="59"/>
      <c r="AG91" s="59"/>
      <c r="AH91" s="59"/>
      <c r="AI91" s="59"/>
      <c r="AJ91" s="59"/>
    </row>
    <row r="92" spans="2:40" ht="12.6" customHeight="1" x14ac:dyDescent="0.3">
      <c r="B92" s="60"/>
      <c r="C92" s="59"/>
      <c r="D92" s="60"/>
      <c r="E92" s="59"/>
      <c r="F92" s="59"/>
      <c r="G92" s="60"/>
      <c r="H92" s="85"/>
      <c r="I92" s="86">
        <v>75</v>
      </c>
      <c r="J92" s="87"/>
      <c r="K92" s="85"/>
      <c r="L92" s="101"/>
      <c r="M92" s="60"/>
      <c r="N92" s="85"/>
      <c r="O92" s="89">
        <v>25</v>
      </c>
      <c r="P92" s="87"/>
      <c r="Q92" s="85"/>
      <c r="R92" s="88"/>
      <c r="S92" s="60"/>
      <c r="T92" s="60"/>
      <c r="U92" s="59"/>
      <c r="V92" s="60"/>
      <c r="W92" s="59"/>
      <c r="X92" s="59"/>
      <c r="Y92" s="59"/>
      <c r="Z92" s="59"/>
      <c r="AA92" s="60"/>
      <c r="AB92" s="59"/>
      <c r="AC92" s="59"/>
      <c r="AD92" s="59"/>
      <c r="AE92" s="59"/>
      <c r="AF92" s="59"/>
      <c r="AG92" s="59"/>
      <c r="AH92" s="59"/>
      <c r="AI92" s="59"/>
      <c r="AJ92" s="59"/>
    </row>
    <row r="93" spans="2:40" ht="12.6" customHeight="1" x14ac:dyDescent="0.3">
      <c r="B93" s="60"/>
      <c r="C93" s="59"/>
      <c r="D93" s="60"/>
      <c r="E93" s="59"/>
      <c r="F93" s="59"/>
      <c r="G93" s="60"/>
      <c r="H93" s="85"/>
      <c r="I93" s="97">
        <v>100</v>
      </c>
      <c r="J93" s="98"/>
      <c r="K93" s="96"/>
      <c r="L93" s="104"/>
      <c r="M93" s="60"/>
      <c r="N93" s="85"/>
      <c r="O93" s="89">
        <v>50</v>
      </c>
      <c r="P93" s="87"/>
      <c r="Q93" s="85"/>
      <c r="R93" s="88"/>
      <c r="S93" s="60"/>
      <c r="T93" s="60"/>
      <c r="U93" s="59"/>
      <c r="V93" s="60"/>
      <c r="W93" s="59"/>
      <c r="X93" s="59"/>
      <c r="Y93" s="59"/>
      <c r="Z93" s="59"/>
      <c r="AA93" s="60"/>
      <c r="AB93" s="59"/>
      <c r="AC93" s="59"/>
      <c r="AD93" s="59"/>
      <c r="AE93" s="59"/>
      <c r="AF93" s="59"/>
      <c r="AG93" s="59"/>
      <c r="AH93" s="59"/>
      <c r="AI93" s="59"/>
      <c r="AJ93" s="59"/>
    </row>
    <row r="94" spans="2:40" ht="12.6" customHeight="1" x14ac:dyDescent="0.3">
      <c r="B94" s="60"/>
      <c r="C94" s="59"/>
      <c r="D94" s="60"/>
      <c r="E94" s="59"/>
      <c r="F94" s="59"/>
      <c r="G94" s="60"/>
      <c r="H94" s="85"/>
      <c r="I94" s="72">
        <v>0</v>
      </c>
      <c r="J94" s="73"/>
      <c r="K94" s="71"/>
      <c r="L94" s="75"/>
      <c r="M94" s="60"/>
      <c r="N94" s="85"/>
      <c r="O94" s="89">
        <v>75</v>
      </c>
      <c r="P94" s="87"/>
      <c r="Q94" s="85"/>
      <c r="R94" s="88"/>
      <c r="S94" s="60"/>
      <c r="T94" s="60"/>
      <c r="U94" s="59"/>
      <c r="V94" s="60"/>
      <c r="W94" s="59"/>
      <c r="X94" s="59"/>
      <c r="Y94" s="59"/>
      <c r="Z94" s="59"/>
      <c r="AA94" s="60"/>
      <c r="AB94" s="59"/>
      <c r="AC94" s="59"/>
      <c r="AD94" s="59"/>
      <c r="AE94" s="59"/>
      <c r="AF94" s="59"/>
      <c r="AG94" s="59"/>
      <c r="AH94" s="59"/>
      <c r="AI94" s="59"/>
      <c r="AJ94" s="59"/>
    </row>
    <row r="95" spans="2:40" ht="12.6" customHeight="1" x14ac:dyDescent="0.3">
      <c r="B95" s="60"/>
      <c r="C95" s="59"/>
      <c r="D95" s="60"/>
      <c r="E95" s="59"/>
      <c r="F95" s="59"/>
      <c r="G95" s="60"/>
      <c r="H95" s="85"/>
      <c r="I95" s="86">
        <v>25</v>
      </c>
      <c r="J95" s="87"/>
      <c r="K95" s="85"/>
      <c r="L95" s="101"/>
      <c r="M95" s="60"/>
      <c r="N95" s="96"/>
      <c r="O95" s="93">
        <v>100</v>
      </c>
      <c r="P95" s="98"/>
      <c r="Q95" s="96"/>
      <c r="R95" s="94"/>
      <c r="S95" s="60"/>
      <c r="T95" s="60"/>
      <c r="U95" s="59"/>
      <c r="V95" s="60"/>
      <c r="W95" s="59"/>
      <c r="X95" s="59"/>
      <c r="Y95" s="59"/>
      <c r="Z95" s="59"/>
      <c r="AA95" s="60"/>
      <c r="AB95" s="59"/>
      <c r="AC95" s="59"/>
      <c r="AD95" s="59"/>
      <c r="AE95" s="59"/>
      <c r="AF95" s="59"/>
      <c r="AG95" s="59"/>
      <c r="AH95" s="59"/>
      <c r="AI95" s="59"/>
      <c r="AJ95" s="59"/>
    </row>
    <row r="96" spans="2:40" ht="12.6" customHeight="1" x14ac:dyDescent="0.3">
      <c r="B96" s="60"/>
      <c r="C96" s="59"/>
      <c r="D96" s="60"/>
      <c r="E96" s="59"/>
      <c r="F96" s="59"/>
      <c r="G96" s="60"/>
      <c r="H96" s="85"/>
      <c r="I96" s="86">
        <v>50</v>
      </c>
      <c r="J96" s="87"/>
      <c r="K96" s="85"/>
      <c r="L96" s="101"/>
      <c r="M96" s="60"/>
      <c r="N96" s="71" t="s">
        <v>252</v>
      </c>
      <c r="O96" s="76">
        <v>0</v>
      </c>
      <c r="P96" s="73">
        <f>IF(Q96="x",0,SUMPRODUCT('S-사회'!I94:I96,O96:O98))</f>
        <v>0</v>
      </c>
      <c r="Q96" s="71" t="str">
        <f>IF(SUM('S-사회'!I94:I96)=1,"","x")</f>
        <v>x</v>
      </c>
      <c r="R96" s="75">
        <f>VLOOKUP(N96,$AL$15:$AM$74,2,FALSE)</f>
        <v>1.8306043034503396</v>
      </c>
      <c r="S96" s="60"/>
      <c r="T96" s="60"/>
      <c r="U96" s="59"/>
      <c r="V96" s="60"/>
      <c r="W96" s="59"/>
      <c r="X96" s="59"/>
      <c r="Y96" s="59"/>
      <c r="Z96" s="59"/>
      <c r="AA96" s="60"/>
      <c r="AB96" s="59"/>
      <c r="AC96" s="59"/>
      <c r="AD96" s="59"/>
      <c r="AE96" s="59"/>
      <c r="AF96" s="59"/>
      <c r="AG96" s="59"/>
      <c r="AH96" s="59"/>
      <c r="AI96" s="59"/>
      <c r="AJ96" s="59"/>
    </row>
    <row r="97" spans="2:36" ht="12.6" customHeight="1" x14ac:dyDescent="0.3">
      <c r="B97" s="60"/>
      <c r="C97" s="59"/>
      <c r="D97" s="60"/>
      <c r="E97" s="59"/>
      <c r="F97" s="59"/>
      <c r="G97" s="60"/>
      <c r="H97" s="85"/>
      <c r="I97" s="86">
        <v>75</v>
      </c>
      <c r="J97" s="87"/>
      <c r="K97" s="85"/>
      <c r="L97" s="101"/>
      <c r="M97" s="63"/>
      <c r="N97" s="85"/>
      <c r="O97" s="89">
        <v>50</v>
      </c>
      <c r="P97" s="87"/>
      <c r="Q97" s="85"/>
      <c r="R97" s="101"/>
      <c r="S97" s="60"/>
      <c r="T97" s="60"/>
      <c r="U97" s="59"/>
      <c r="V97" s="60"/>
      <c r="W97" s="59"/>
      <c r="X97" s="59"/>
      <c r="Y97" s="59"/>
      <c r="Z97" s="59"/>
      <c r="AA97" s="60"/>
      <c r="AB97" s="59"/>
      <c r="AC97" s="59"/>
      <c r="AD97" s="59"/>
      <c r="AE97" s="59"/>
      <c r="AF97" s="59"/>
      <c r="AG97" s="59"/>
      <c r="AH97" s="59"/>
      <c r="AI97" s="59"/>
      <c r="AJ97" s="59"/>
    </row>
    <row r="98" spans="2:36" ht="12.6" customHeight="1" x14ac:dyDescent="0.3">
      <c r="B98" s="60"/>
      <c r="C98" s="59"/>
      <c r="D98" s="60"/>
      <c r="E98" s="59"/>
      <c r="F98" s="59"/>
      <c r="G98" s="60"/>
      <c r="H98" s="96"/>
      <c r="I98" s="97">
        <v>100</v>
      </c>
      <c r="J98" s="98"/>
      <c r="K98" s="96"/>
      <c r="L98" s="104"/>
      <c r="M98" s="59"/>
      <c r="N98" s="96"/>
      <c r="O98" s="93">
        <v>100</v>
      </c>
      <c r="P98" s="98"/>
      <c r="Q98" s="96"/>
      <c r="R98" s="104"/>
      <c r="S98" s="60"/>
      <c r="T98" s="60"/>
      <c r="U98" s="59"/>
      <c r="V98" s="60"/>
      <c r="W98" s="59"/>
      <c r="X98" s="59"/>
      <c r="Y98" s="59"/>
      <c r="Z98" s="59"/>
      <c r="AA98" s="60"/>
      <c r="AB98" s="59"/>
      <c r="AC98" s="59"/>
      <c r="AD98" s="59"/>
      <c r="AE98" s="59"/>
      <c r="AF98" s="59"/>
      <c r="AG98" s="59"/>
      <c r="AH98" s="59"/>
      <c r="AI98" s="59"/>
      <c r="AJ98" s="59"/>
    </row>
    <row r="99" spans="2:36" ht="12.6" customHeight="1" x14ac:dyDescent="0.3">
      <c r="B99" s="60"/>
      <c r="C99" s="59"/>
      <c r="D99" s="60"/>
      <c r="E99" s="59"/>
      <c r="F99" s="59"/>
      <c r="G99" s="60"/>
      <c r="H99" s="71" t="s">
        <v>456</v>
      </c>
      <c r="I99" s="72">
        <v>0</v>
      </c>
      <c r="J99" s="73">
        <f>IF(K99="x",0,SUMPRODUCT('E-환경'!I97:I99,I99:I101))</f>
        <v>0</v>
      </c>
      <c r="K99" s="71" t="str">
        <f>IF(SUM('E-환경'!I97:I99)=1,"","x")</f>
        <v>x</v>
      </c>
      <c r="L99" s="75">
        <f>VLOOKUP(H99,$AL$15:$AM$74,2,FALSE)</f>
        <v>1.4665345400190395</v>
      </c>
      <c r="M99" s="59"/>
      <c r="N99" s="71" t="s">
        <v>534</v>
      </c>
      <c r="O99" s="76">
        <v>0</v>
      </c>
      <c r="P99" s="73">
        <f>IF(Q99="x",0,SUMPRODUCT('S-사회'!I97:I101,O99:O103))</f>
        <v>0</v>
      </c>
      <c r="Q99" s="71" t="str">
        <f>IF(SUM('S-사회'!I97:I101)=1,"","x")</f>
        <v>x</v>
      </c>
      <c r="R99" s="75">
        <f>VLOOKUP(N99,$AL$15:$AM$74,2,FALSE)</f>
        <v>1.7229216973650254</v>
      </c>
      <c r="S99" s="60"/>
      <c r="T99" s="60"/>
      <c r="U99" s="59"/>
      <c r="V99" s="60"/>
      <c r="W99" s="59"/>
      <c r="X99" s="59"/>
      <c r="Y99" s="59"/>
      <c r="Z99" s="59"/>
      <c r="AA99" s="60"/>
      <c r="AB99" s="59"/>
      <c r="AC99" s="59"/>
      <c r="AD99" s="59"/>
      <c r="AE99" s="59"/>
      <c r="AF99" s="59"/>
      <c r="AG99" s="59"/>
      <c r="AH99" s="59"/>
      <c r="AI99" s="59"/>
      <c r="AJ99" s="59"/>
    </row>
    <row r="100" spans="2:36" ht="12.6" customHeight="1" x14ac:dyDescent="0.3">
      <c r="B100" s="60"/>
      <c r="C100" s="59"/>
      <c r="D100" s="60"/>
      <c r="E100" s="59"/>
      <c r="F100" s="59"/>
      <c r="G100" s="60"/>
      <c r="H100" s="85"/>
      <c r="I100" s="86">
        <v>50</v>
      </c>
      <c r="J100" s="87"/>
      <c r="K100" s="85"/>
      <c r="L100" s="107"/>
      <c r="M100" s="59"/>
      <c r="N100" s="85"/>
      <c r="O100" s="89">
        <v>25</v>
      </c>
      <c r="P100" s="87"/>
      <c r="Q100" s="85"/>
      <c r="R100" s="88"/>
      <c r="S100" s="60"/>
      <c r="T100" s="60"/>
      <c r="U100" s="59"/>
      <c r="V100" s="60"/>
      <c r="W100" s="59"/>
      <c r="X100" s="59"/>
      <c r="Y100" s="59"/>
      <c r="Z100" s="59"/>
      <c r="AA100" s="60"/>
      <c r="AB100" s="59"/>
      <c r="AC100" s="59"/>
      <c r="AD100" s="59"/>
      <c r="AE100" s="59"/>
      <c r="AF100" s="59"/>
      <c r="AG100" s="59"/>
      <c r="AH100" s="59"/>
      <c r="AI100" s="59"/>
      <c r="AJ100" s="59"/>
    </row>
    <row r="101" spans="2:36" ht="12.6" customHeight="1" x14ac:dyDescent="0.3">
      <c r="B101" s="60"/>
      <c r="C101" s="59"/>
      <c r="D101" s="60"/>
      <c r="E101" s="59"/>
      <c r="F101" s="59"/>
      <c r="G101" s="60"/>
      <c r="H101" s="96"/>
      <c r="I101" s="97">
        <v>100</v>
      </c>
      <c r="J101" s="98"/>
      <c r="K101" s="96"/>
      <c r="L101" s="108"/>
      <c r="M101" s="59"/>
      <c r="N101" s="85"/>
      <c r="O101" s="89">
        <v>50</v>
      </c>
      <c r="P101" s="87"/>
      <c r="Q101" s="85"/>
      <c r="R101" s="88"/>
      <c r="S101" s="60"/>
      <c r="T101" s="60"/>
      <c r="U101" s="59"/>
      <c r="V101" s="60"/>
      <c r="W101" s="59"/>
      <c r="X101" s="59"/>
      <c r="Y101" s="59"/>
      <c r="Z101" s="59"/>
      <c r="AA101" s="60"/>
      <c r="AB101" s="59"/>
      <c r="AC101" s="59"/>
      <c r="AD101" s="59"/>
      <c r="AE101" s="59"/>
      <c r="AF101" s="59"/>
      <c r="AG101" s="59"/>
      <c r="AH101" s="59"/>
      <c r="AI101" s="59"/>
      <c r="AJ101" s="59"/>
    </row>
    <row r="102" spans="2:36" ht="12.6" customHeight="1" x14ac:dyDescent="0.3">
      <c r="B102" s="60"/>
      <c r="C102" s="59"/>
      <c r="D102" s="60"/>
      <c r="E102" s="59"/>
      <c r="F102" s="59"/>
      <c r="G102" s="60"/>
      <c r="H102" s="71" t="s">
        <v>262</v>
      </c>
      <c r="I102" s="72">
        <v>0</v>
      </c>
      <c r="J102" s="73">
        <f>IF(K102="x",0,SUMPRODUCT('E-환경'!I100:I102,I102:I104))</f>
        <v>0</v>
      </c>
      <c r="K102" s="71" t="str">
        <f>IF(SUM('E-환경'!I100:I102)=1,"","x")</f>
        <v>x</v>
      </c>
      <c r="L102" s="109">
        <f>VLOOKUP(H102,$AL$15:$AM$74,2,FALSE)</f>
        <v>1.5161710936812223</v>
      </c>
      <c r="M102" s="59"/>
      <c r="N102" s="85"/>
      <c r="O102" s="89">
        <v>75</v>
      </c>
      <c r="P102" s="87"/>
      <c r="Q102" s="85"/>
      <c r="R102" s="88"/>
      <c r="S102" s="60"/>
      <c r="T102" s="60"/>
      <c r="U102" s="59"/>
      <c r="V102" s="60"/>
      <c r="W102" s="59"/>
      <c r="X102" s="59"/>
      <c r="Y102" s="59"/>
      <c r="Z102" s="59"/>
      <c r="AA102" s="60"/>
      <c r="AB102" s="59"/>
      <c r="AC102" s="59"/>
      <c r="AD102" s="59"/>
      <c r="AE102" s="59"/>
      <c r="AF102" s="59"/>
      <c r="AG102" s="59"/>
      <c r="AH102" s="59"/>
      <c r="AI102" s="59"/>
      <c r="AJ102" s="59"/>
    </row>
    <row r="103" spans="2:36" ht="12.6" customHeight="1" x14ac:dyDescent="0.3">
      <c r="B103" s="60"/>
      <c r="C103" s="59"/>
      <c r="D103" s="60"/>
      <c r="E103" s="59"/>
      <c r="F103" s="59"/>
      <c r="G103" s="60"/>
      <c r="H103" s="85"/>
      <c r="I103" s="86">
        <v>50</v>
      </c>
      <c r="J103" s="87"/>
      <c r="K103" s="85"/>
      <c r="L103" s="107"/>
      <c r="M103" s="59"/>
      <c r="N103" s="96"/>
      <c r="O103" s="93">
        <v>100</v>
      </c>
      <c r="P103" s="98"/>
      <c r="Q103" s="96"/>
      <c r="R103" s="94"/>
      <c r="S103" s="60"/>
      <c r="T103" s="60"/>
      <c r="U103" s="59"/>
      <c r="V103" s="60"/>
      <c r="W103" s="59"/>
      <c r="X103" s="59"/>
      <c r="Y103" s="59"/>
      <c r="Z103" s="59"/>
      <c r="AA103" s="60"/>
      <c r="AB103" s="59"/>
      <c r="AC103" s="59"/>
      <c r="AD103" s="59"/>
      <c r="AE103" s="59"/>
      <c r="AF103" s="59"/>
      <c r="AG103" s="59"/>
      <c r="AH103" s="59"/>
      <c r="AI103" s="59"/>
      <c r="AJ103" s="59"/>
    </row>
    <row r="104" spans="2:36" ht="12.6" customHeight="1" x14ac:dyDescent="0.3">
      <c r="B104" s="60"/>
      <c r="C104" s="59"/>
      <c r="D104" s="60"/>
      <c r="E104" s="59"/>
      <c r="F104" s="59"/>
      <c r="G104" s="60"/>
      <c r="H104" s="96"/>
      <c r="I104" s="97">
        <v>100</v>
      </c>
      <c r="J104" s="98"/>
      <c r="K104" s="96"/>
      <c r="L104" s="108"/>
      <c r="M104" s="59"/>
      <c r="N104" s="71" t="s">
        <v>535</v>
      </c>
      <c r="O104" s="76">
        <v>0</v>
      </c>
      <c r="P104" s="73">
        <f>IF(Q104="x",0,SUMPRODUCT('S-사회'!I102:I106,O104:O108))</f>
        <v>0</v>
      </c>
      <c r="Q104" s="71" t="str">
        <f>IF(SUM('S-사회'!I102:I106)=1,"","x")</f>
        <v>x</v>
      </c>
      <c r="R104" s="75">
        <f>VLOOKUP(N104,$AL$15:$AM$74,2,FALSE)</f>
        <v>1.8306043034503396</v>
      </c>
      <c r="S104" s="60"/>
      <c r="T104" s="60"/>
      <c r="U104" s="59"/>
      <c r="V104" s="60"/>
      <c r="W104" s="59"/>
      <c r="X104" s="59"/>
      <c r="Y104" s="59"/>
      <c r="Z104" s="59"/>
      <c r="AA104" s="60"/>
      <c r="AB104" s="59"/>
      <c r="AC104" s="59"/>
      <c r="AD104" s="59"/>
      <c r="AE104" s="59"/>
      <c r="AF104" s="59"/>
      <c r="AG104" s="59"/>
      <c r="AH104" s="59"/>
      <c r="AI104" s="59"/>
      <c r="AJ104" s="59"/>
    </row>
    <row r="105" spans="2:36" ht="12.6" customHeight="1" x14ac:dyDescent="0.3">
      <c r="B105" s="60"/>
      <c r="C105" s="59"/>
      <c r="D105" s="60"/>
      <c r="E105" s="59"/>
      <c r="F105" s="59"/>
      <c r="G105" s="60"/>
      <c r="H105" s="60"/>
      <c r="I105" s="59"/>
      <c r="J105" s="60"/>
      <c r="K105" s="59"/>
      <c r="L105" s="59"/>
      <c r="M105" s="59"/>
      <c r="N105" s="85"/>
      <c r="O105" s="89">
        <v>25</v>
      </c>
      <c r="P105" s="87"/>
      <c r="Q105" s="85"/>
      <c r="R105" s="88"/>
      <c r="S105" s="60"/>
      <c r="T105" s="60"/>
      <c r="U105" s="59"/>
      <c r="V105" s="60"/>
      <c r="W105" s="59"/>
      <c r="X105" s="59"/>
      <c r="Y105" s="59"/>
      <c r="Z105" s="59"/>
      <c r="AA105" s="60"/>
      <c r="AB105" s="59"/>
      <c r="AC105" s="59"/>
      <c r="AD105" s="59"/>
      <c r="AE105" s="59"/>
      <c r="AF105" s="59"/>
      <c r="AG105" s="59"/>
      <c r="AH105" s="59"/>
      <c r="AI105" s="59"/>
      <c r="AJ105" s="59"/>
    </row>
    <row r="106" spans="2:36" ht="12.6" customHeight="1" x14ac:dyDescent="0.3">
      <c r="B106" s="60"/>
      <c r="C106" s="59"/>
      <c r="D106" s="60"/>
      <c r="E106" s="59"/>
      <c r="F106" s="59"/>
      <c r="G106" s="60"/>
      <c r="H106" s="60"/>
      <c r="I106" s="59"/>
      <c r="J106" s="60"/>
      <c r="K106" s="59"/>
      <c r="L106" s="59"/>
      <c r="M106" s="59"/>
      <c r="N106" s="85"/>
      <c r="O106" s="89">
        <v>50</v>
      </c>
      <c r="P106" s="87"/>
      <c r="Q106" s="85"/>
      <c r="R106" s="88"/>
      <c r="S106" s="60"/>
      <c r="T106" s="60"/>
      <c r="U106" s="59"/>
      <c r="V106" s="60"/>
      <c r="W106" s="59"/>
      <c r="X106" s="59"/>
      <c r="Y106" s="59"/>
      <c r="Z106" s="59"/>
      <c r="AA106" s="60"/>
      <c r="AB106" s="59"/>
      <c r="AC106" s="59"/>
      <c r="AD106" s="59"/>
      <c r="AE106" s="59"/>
      <c r="AF106" s="59"/>
      <c r="AG106" s="59"/>
      <c r="AH106" s="59"/>
      <c r="AI106" s="59"/>
      <c r="AJ106" s="59"/>
    </row>
    <row r="107" spans="2:36" ht="12.6" customHeight="1" x14ac:dyDescent="0.3">
      <c r="B107" s="60"/>
      <c r="C107" s="59"/>
      <c r="D107" s="60"/>
      <c r="E107" s="59"/>
      <c r="F107" s="59"/>
      <c r="G107" s="60"/>
      <c r="H107" s="60"/>
      <c r="I107" s="59"/>
      <c r="J107" s="60"/>
      <c r="K107" s="59"/>
      <c r="L107" s="59"/>
      <c r="M107" s="59"/>
      <c r="N107" s="85"/>
      <c r="O107" s="89">
        <v>75</v>
      </c>
      <c r="P107" s="87"/>
      <c r="Q107" s="85"/>
      <c r="R107" s="88"/>
      <c r="S107" s="60"/>
      <c r="T107" s="60"/>
      <c r="U107" s="59"/>
      <c r="V107" s="60"/>
      <c r="W107" s="59"/>
      <c r="X107" s="59"/>
      <c r="Y107" s="59"/>
      <c r="Z107" s="59"/>
      <c r="AA107" s="60"/>
      <c r="AB107" s="59"/>
      <c r="AC107" s="59"/>
      <c r="AD107" s="59"/>
      <c r="AE107" s="59"/>
      <c r="AF107" s="59"/>
      <c r="AG107" s="59"/>
      <c r="AH107" s="59"/>
      <c r="AI107" s="59"/>
      <c r="AJ107" s="59"/>
    </row>
    <row r="108" spans="2:36" ht="12.6" customHeight="1" x14ac:dyDescent="0.3">
      <c r="B108" s="60"/>
      <c r="C108" s="59"/>
      <c r="D108" s="60"/>
      <c r="E108" s="59"/>
      <c r="F108" s="59"/>
      <c r="G108" s="60"/>
      <c r="H108" s="60"/>
      <c r="I108" s="59"/>
      <c r="J108" s="60"/>
      <c r="K108" s="59"/>
      <c r="L108" s="59"/>
      <c r="M108" s="59"/>
      <c r="N108" s="96"/>
      <c r="O108" s="93">
        <v>100</v>
      </c>
      <c r="P108" s="98"/>
      <c r="Q108" s="96"/>
      <c r="R108" s="94"/>
      <c r="S108" s="60"/>
      <c r="T108" s="60"/>
      <c r="U108" s="59"/>
      <c r="V108" s="60"/>
      <c r="W108" s="59"/>
      <c r="X108" s="59"/>
      <c r="Y108" s="59"/>
      <c r="Z108" s="59"/>
      <c r="AA108" s="60"/>
      <c r="AB108" s="59"/>
      <c r="AC108" s="59"/>
      <c r="AD108" s="59"/>
      <c r="AE108" s="59"/>
      <c r="AF108" s="59"/>
      <c r="AG108" s="59"/>
      <c r="AH108" s="59"/>
      <c r="AI108" s="59"/>
      <c r="AJ108" s="59"/>
    </row>
    <row r="109" spans="2:36" ht="12.6" customHeight="1" x14ac:dyDescent="0.3">
      <c r="B109" s="60"/>
      <c r="C109" s="59"/>
      <c r="D109" s="60"/>
      <c r="E109" s="59"/>
      <c r="F109" s="59"/>
      <c r="G109" s="60"/>
      <c r="H109" s="60"/>
      <c r="I109" s="59"/>
      <c r="J109" s="60"/>
      <c r="K109" s="59"/>
      <c r="L109" s="59"/>
      <c r="M109" s="59"/>
      <c r="N109" s="71" t="s">
        <v>536</v>
      </c>
      <c r="O109" s="76">
        <v>0</v>
      </c>
      <c r="P109" s="73">
        <f>IF(Q109="x",0,SUMPRODUCT('S-사회'!I107:I111,O109:O113))</f>
        <v>0</v>
      </c>
      <c r="Q109" s="71" t="str">
        <f>IF(SUM('S-사회'!I107:I111)=1,"","x")</f>
        <v>x</v>
      </c>
      <c r="R109" s="75">
        <f>VLOOKUP(N109,$AL$15:$AM$74,2,FALSE)</f>
        <v>1.8521408246674025</v>
      </c>
      <c r="S109" s="60"/>
      <c r="T109" s="60"/>
      <c r="U109" s="59"/>
      <c r="V109" s="60"/>
      <c r="W109" s="59"/>
      <c r="X109" s="59"/>
      <c r="Y109" s="59"/>
      <c r="Z109" s="59"/>
      <c r="AA109" s="60"/>
      <c r="AB109" s="59"/>
      <c r="AC109" s="59"/>
      <c r="AD109" s="59"/>
      <c r="AE109" s="59"/>
      <c r="AF109" s="59"/>
      <c r="AG109" s="59"/>
      <c r="AH109" s="59"/>
      <c r="AI109" s="59"/>
      <c r="AJ109" s="59"/>
    </row>
    <row r="110" spans="2:36" ht="12.6" customHeight="1" x14ac:dyDescent="0.3">
      <c r="B110" s="60"/>
      <c r="C110" s="59"/>
      <c r="D110" s="60"/>
      <c r="E110" s="59"/>
      <c r="F110" s="59"/>
      <c r="G110" s="60"/>
      <c r="H110" s="60"/>
      <c r="I110" s="59"/>
      <c r="J110" s="60"/>
      <c r="K110" s="59"/>
      <c r="L110" s="59"/>
      <c r="M110" s="59"/>
      <c r="N110" s="85"/>
      <c r="O110" s="89">
        <v>25</v>
      </c>
      <c r="P110" s="87"/>
      <c r="Q110" s="85"/>
      <c r="R110" s="88"/>
      <c r="S110" s="60"/>
      <c r="T110" s="60"/>
      <c r="U110" s="59"/>
      <c r="V110" s="60"/>
      <c r="W110" s="59"/>
      <c r="X110" s="59"/>
      <c r="Y110" s="59"/>
      <c r="Z110" s="59"/>
      <c r="AA110" s="60"/>
      <c r="AB110" s="59"/>
      <c r="AC110" s="59"/>
      <c r="AD110" s="59"/>
      <c r="AE110" s="59"/>
      <c r="AF110" s="59"/>
      <c r="AG110" s="59"/>
      <c r="AH110" s="59"/>
      <c r="AI110" s="59"/>
      <c r="AJ110" s="59"/>
    </row>
    <row r="111" spans="2:36" ht="12.6" customHeight="1" x14ac:dyDescent="0.3">
      <c r="B111" s="60"/>
      <c r="C111" s="59"/>
      <c r="D111" s="60"/>
      <c r="E111" s="59"/>
      <c r="F111" s="59"/>
      <c r="G111" s="60"/>
      <c r="H111" s="60"/>
      <c r="I111" s="59"/>
      <c r="J111" s="60"/>
      <c r="K111" s="59"/>
      <c r="L111" s="59"/>
      <c r="M111" s="59"/>
      <c r="N111" s="85"/>
      <c r="O111" s="89">
        <v>50</v>
      </c>
      <c r="P111" s="87"/>
      <c r="Q111" s="85"/>
      <c r="R111" s="88"/>
      <c r="S111" s="60"/>
      <c r="T111" s="60"/>
      <c r="U111" s="59"/>
      <c r="V111" s="60"/>
      <c r="W111" s="59"/>
      <c r="X111" s="59"/>
      <c r="Y111" s="59"/>
      <c r="Z111" s="59"/>
      <c r="AA111" s="60"/>
      <c r="AB111" s="59"/>
      <c r="AC111" s="59"/>
      <c r="AD111" s="59"/>
      <c r="AE111" s="59"/>
      <c r="AF111" s="59"/>
      <c r="AG111" s="59"/>
      <c r="AH111" s="59"/>
      <c r="AI111" s="59"/>
      <c r="AJ111" s="59"/>
    </row>
    <row r="112" spans="2:36" ht="12.6" customHeight="1" x14ac:dyDescent="0.3">
      <c r="B112" s="60"/>
      <c r="C112" s="59"/>
      <c r="D112" s="60"/>
      <c r="E112" s="59"/>
      <c r="F112" s="59"/>
      <c r="G112" s="60"/>
      <c r="H112" s="60"/>
      <c r="I112" s="59"/>
      <c r="J112" s="60"/>
      <c r="K112" s="59"/>
      <c r="L112" s="59"/>
      <c r="M112" s="59"/>
      <c r="N112" s="85"/>
      <c r="O112" s="89">
        <v>75</v>
      </c>
      <c r="P112" s="87"/>
      <c r="Q112" s="85"/>
      <c r="R112" s="88"/>
      <c r="S112" s="60"/>
      <c r="T112" s="60"/>
      <c r="U112" s="59"/>
      <c r="V112" s="60"/>
      <c r="W112" s="59"/>
      <c r="X112" s="59"/>
      <c r="Y112" s="59"/>
      <c r="Z112" s="59"/>
      <c r="AA112" s="60"/>
      <c r="AB112" s="59"/>
      <c r="AC112" s="59"/>
      <c r="AD112" s="59"/>
      <c r="AE112" s="59"/>
      <c r="AF112" s="59"/>
      <c r="AG112" s="59"/>
      <c r="AH112" s="59"/>
      <c r="AI112" s="59"/>
      <c r="AJ112" s="59"/>
    </row>
    <row r="113" spans="2:36" ht="12.6" customHeight="1" x14ac:dyDescent="0.3">
      <c r="B113" s="60"/>
      <c r="C113" s="59"/>
      <c r="D113" s="60"/>
      <c r="E113" s="59"/>
      <c r="F113" s="59"/>
      <c r="G113" s="60"/>
      <c r="H113" s="60"/>
      <c r="I113" s="59"/>
      <c r="J113" s="60"/>
      <c r="K113" s="59"/>
      <c r="L113" s="59"/>
      <c r="M113" s="59"/>
      <c r="N113" s="96"/>
      <c r="O113" s="93">
        <v>100</v>
      </c>
      <c r="P113" s="98"/>
      <c r="Q113" s="96"/>
      <c r="R113" s="94"/>
      <c r="S113" s="60"/>
      <c r="T113" s="60"/>
      <c r="U113" s="59"/>
      <c r="V113" s="60"/>
      <c r="W113" s="59"/>
      <c r="X113" s="59"/>
      <c r="Y113" s="59"/>
      <c r="Z113" s="59"/>
      <c r="AA113" s="60"/>
      <c r="AB113" s="59"/>
      <c r="AC113" s="59"/>
      <c r="AD113" s="59"/>
      <c r="AE113" s="59"/>
      <c r="AF113" s="59"/>
      <c r="AG113" s="59"/>
      <c r="AH113" s="59"/>
      <c r="AI113" s="59"/>
      <c r="AJ113" s="59"/>
    </row>
    <row r="114" spans="2:36" ht="12.6" customHeight="1" x14ac:dyDescent="0.3">
      <c r="B114" s="60"/>
      <c r="C114" s="59"/>
      <c r="D114" s="60"/>
      <c r="E114" s="59"/>
      <c r="F114" s="59"/>
      <c r="G114" s="60"/>
      <c r="H114" s="60"/>
      <c r="I114" s="59"/>
      <c r="J114" s="60"/>
      <c r="K114" s="59"/>
      <c r="L114" s="59"/>
      <c r="M114" s="59"/>
      <c r="N114" s="71" t="s">
        <v>537</v>
      </c>
      <c r="O114" s="76">
        <v>0</v>
      </c>
      <c r="P114" s="73">
        <f>IF(Q114="x",0,SUMPRODUCT('S-사회'!I112:I116,O114:O118)/2+SUMPRODUCT('S-사회'!I117:I121,O119:O123)/2)</f>
        <v>0</v>
      </c>
      <c r="Q114" s="71" t="str">
        <f>IF(SUM('S-사회'!I112:I121)=2,"","x")</f>
        <v>x</v>
      </c>
      <c r="R114" s="75">
        <f>VLOOKUP(N114,$AL$15:$AM$74,2,FALSE)</f>
        <v>1.6695931686370602</v>
      </c>
      <c r="S114" s="60"/>
      <c r="T114" s="60"/>
      <c r="U114" s="59"/>
      <c r="V114" s="60"/>
      <c r="W114" s="59"/>
      <c r="X114" s="59"/>
      <c r="Y114" s="59"/>
      <c r="Z114" s="59"/>
      <c r="AA114" s="60"/>
      <c r="AB114" s="59"/>
      <c r="AC114" s="59"/>
      <c r="AD114" s="59"/>
      <c r="AE114" s="59"/>
      <c r="AF114" s="59"/>
      <c r="AG114" s="59"/>
      <c r="AH114" s="59"/>
      <c r="AI114" s="59"/>
      <c r="AJ114" s="59"/>
    </row>
    <row r="115" spans="2:36" ht="12.6" customHeight="1" x14ac:dyDescent="0.3">
      <c r="B115" s="60"/>
      <c r="C115" s="59"/>
      <c r="D115" s="60"/>
      <c r="E115" s="59"/>
      <c r="F115" s="59"/>
      <c r="G115" s="60"/>
      <c r="H115" s="60"/>
      <c r="I115" s="59"/>
      <c r="J115" s="60"/>
      <c r="K115" s="59"/>
      <c r="L115" s="59"/>
      <c r="M115" s="59"/>
      <c r="N115" s="85"/>
      <c r="O115" s="89">
        <v>25</v>
      </c>
      <c r="P115" s="87"/>
      <c r="Q115" s="85"/>
      <c r="R115" s="101"/>
      <c r="S115" s="60"/>
      <c r="T115" s="60"/>
      <c r="U115" s="59"/>
      <c r="V115" s="60"/>
      <c r="W115" s="59"/>
      <c r="X115" s="59"/>
      <c r="Y115" s="59"/>
      <c r="Z115" s="59"/>
      <c r="AA115" s="60"/>
      <c r="AB115" s="59"/>
      <c r="AC115" s="59"/>
      <c r="AD115" s="59"/>
      <c r="AE115" s="59"/>
      <c r="AF115" s="59"/>
      <c r="AG115" s="59"/>
      <c r="AH115" s="59"/>
      <c r="AI115" s="59"/>
      <c r="AJ115" s="59"/>
    </row>
    <row r="116" spans="2:36" ht="12.6" customHeight="1" x14ac:dyDescent="0.3">
      <c r="B116" s="60"/>
      <c r="C116" s="59"/>
      <c r="D116" s="60"/>
      <c r="E116" s="59"/>
      <c r="F116" s="59"/>
      <c r="G116" s="60"/>
      <c r="H116" s="60"/>
      <c r="I116" s="59"/>
      <c r="J116" s="60"/>
      <c r="K116" s="59"/>
      <c r="L116" s="59"/>
      <c r="M116" s="59"/>
      <c r="N116" s="85"/>
      <c r="O116" s="89">
        <v>50</v>
      </c>
      <c r="P116" s="87"/>
      <c r="Q116" s="85"/>
      <c r="R116" s="101"/>
      <c r="S116" s="60"/>
      <c r="T116" s="60"/>
      <c r="U116" s="59"/>
      <c r="V116" s="60"/>
      <c r="W116" s="59"/>
      <c r="X116" s="59"/>
      <c r="Y116" s="59"/>
      <c r="Z116" s="59"/>
      <c r="AA116" s="60"/>
      <c r="AB116" s="59"/>
      <c r="AC116" s="59"/>
      <c r="AD116" s="59"/>
      <c r="AE116" s="59"/>
      <c r="AF116" s="59"/>
      <c r="AG116" s="59"/>
      <c r="AH116" s="59"/>
      <c r="AI116" s="59"/>
      <c r="AJ116" s="59"/>
    </row>
    <row r="117" spans="2:36" ht="12.6" customHeight="1" x14ac:dyDescent="0.3">
      <c r="B117" s="60"/>
      <c r="C117" s="59"/>
      <c r="D117" s="60"/>
      <c r="E117" s="59"/>
      <c r="F117" s="59"/>
      <c r="G117" s="60"/>
      <c r="H117" s="60"/>
      <c r="I117" s="59"/>
      <c r="J117" s="60"/>
      <c r="K117" s="59"/>
      <c r="L117" s="59"/>
      <c r="M117" s="59"/>
      <c r="N117" s="85"/>
      <c r="O117" s="89">
        <v>75</v>
      </c>
      <c r="P117" s="87"/>
      <c r="Q117" s="85"/>
      <c r="R117" s="101"/>
      <c r="S117" s="60"/>
      <c r="T117" s="60"/>
      <c r="U117" s="59"/>
      <c r="V117" s="60"/>
      <c r="W117" s="59"/>
      <c r="X117" s="59"/>
      <c r="Y117" s="59"/>
      <c r="Z117" s="59"/>
      <c r="AA117" s="60"/>
      <c r="AB117" s="59"/>
      <c r="AC117" s="59"/>
      <c r="AD117" s="59"/>
      <c r="AE117" s="59"/>
      <c r="AF117" s="59"/>
      <c r="AG117" s="59"/>
      <c r="AH117" s="59"/>
      <c r="AI117" s="59"/>
      <c r="AJ117" s="59"/>
    </row>
    <row r="118" spans="2:36" ht="12.6" customHeight="1" x14ac:dyDescent="0.3">
      <c r="B118" s="60"/>
      <c r="C118" s="59"/>
      <c r="D118" s="60"/>
      <c r="E118" s="59"/>
      <c r="F118" s="59"/>
      <c r="G118" s="60"/>
      <c r="H118" s="60"/>
      <c r="I118" s="59"/>
      <c r="J118" s="60"/>
      <c r="K118" s="59"/>
      <c r="L118" s="59"/>
      <c r="M118" s="59"/>
      <c r="N118" s="85"/>
      <c r="O118" s="93">
        <v>100</v>
      </c>
      <c r="P118" s="98"/>
      <c r="Q118" s="96"/>
      <c r="R118" s="104"/>
      <c r="S118" s="60"/>
      <c r="T118" s="60"/>
      <c r="U118" s="59"/>
      <c r="V118" s="60"/>
      <c r="W118" s="59"/>
      <c r="X118" s="59"/>
      <c r="Y118" s="59"/>
      <c r="Z118" s="59"/>
      <c r="AA118" s="60"/>
      <c r="AB118" s="59"/>
      <c r="AC118" s="59"/>
      <c r="AD118" s="59"/>
      <c r="AE118" s="59"/>
      <c r="AF118" s="59"/>
      <c r="AG118" s="59"/>
      <c r="AH118" s="59"/>
      <c r="AI118" s="59"/>
      <c r="AJ118" s="59"/>
    </row>
    <row r="119" spans="2:36" ht="12.6" customHeight="1" x14ac:dyDescent="0.3">
      <c r="B119" s="60"/>
      <c r="C119" s="59"/>
      <c r="D119" s="60"/>
      <c r="E119" s="59"/>
      <c r="F119" s="59"/>
      <c r="G119" s="60"/>
      <c r="H119" s="60"/>
      <c r="I119" s="59"/>
      <c r="J119" s="60"/>
      <c r="K119" s="59"/>
      <c r="L119" s="59"/>
      <c r="M119" s="59"/>
      <c r="N119" s="85"/>
      <c r="O119" s="76">
        <v>0</v>
      </c>
      <c r="P119" s="73"/>
      <c r="Q119" s="71"/>
      <c r="R119" s="75"/>
      <c r="S119" s="60"/>
      <c r="T119" s="60"/>
      <c r="U119" s="59"/>
      <c r="V119" s="60"/>
      <c r="W119" s="59"/>
      <c r="X119" s="59"/>
      <c r="Y119" s="59"/>
      <c r="Z119" s="59"/>
      <c r="AA119" s="60"/>
      <c r="AB119" s="59"/>
      <c r="AC119" s="59"/>
      <c r="AD119" s="59"/>
      <c r="AE119" s="59"/>
      <c r="AF119" s="59"/>
      <c r="AG119" s="59"/>
      <c r="AH119" s="59"/>
      <c r="AI119" s="59"/>
      <c r="AJ119" s="59"/>
    </row>
    <row r="120" spans="2:36" ht="12.6" customHeight="1" x14ac:dyDescent="0.3">
      <c r="B120" s="60"/>
      <c r="C120" s="59"/>
      <c r="D120" s="60"/>
      <c r="E120" s="59"/>
      <c r="F120" s="59"/>
      <c r="G120" s="60"/>
      <c r="H120" s="60"/>
      <c r="I120" s="59"/>
      <c r="J120" s="60"/>
      <c r="K120" s="59"/>
      <c r="L120" s="59"/>
      <c r="M120" s="59"/>
      <c r="N120" s="85"/>
      <c r="O120" s="89">
        <v>25</v>
      </c>
      <c r="P120" s="87"/>
      <c r="Q120" s="85"/>
      <c r="R120" s="101"/>
      <c r="S120" s="60"/>
      <c r="T120" s="60"/>
      <c r="U120" s="59"/>
      <c r="V120" s="60"/>
      <c r="W120" s="59"/>
      <c r="X120" s="59"/>
      <c r="Y120" s="59"/>
      <c r="Z120" s="59"/>
      <c r="AA120" s="60"/>
      <c r="AB120" s="59"/>
      <c r="AC120" s="59"/>
      <c r="AD120" s="59"/>
      <c r="AE120" s="59"/>
      <c r="AF120" s="59"/>
      <c r="AG120" s="59"/>
      <c r="AH120" s="59"/>
      <c r="AI120" s="59"/>
      <c r="AJ120" s="59"/>
    </row>
    <row r="121" spans="2:36" ht="12.6" customHeight="1" x14ac:dyDescent="0.3">
      <c r="B121" s="60"/>
      <c r="C121" s="59"/>
      <c r="D121" s="60"/>
      <c r="E121" s="59"/>
      <c r="F121" s="59"/>
      <c r="G121" s="60"/>
      <c r="H121" s="60"/>
      <c r="I121" s="59"/>
      <c r="J121" s="60"/>
      <c r="K121" s="59"/>
      <c r="L121" s="59"/>
      <c r="M121" s="59"/>
      <c r="N121" s="85"/>
      <c r="O121" s="89">
        <v>50</v>
      </c>
      <c r="P121" s="87"/>
      <c r="Q121" s="85"/>
      <c r="R121" s="101"/>
      <c r="S121" s="60"/>
      <c r="T121" s="60"/>
      <c r="U121" s="59"/>
      <c r="V121" s="60"/>
      <c r="W121" s="59"/>
      <c r="X121" s="59"/>
      <c r="Y121" s="59"/>
      <c r="Z121" s="59"/>
      <c r="AA121" s="60"/>
      <c r="AB121" s="59"/>
      <c r="AC121" s="59"/>
      <c r="AD121" s="59"/>
      <c r="AE121" s="59"/>
      <c r="AF121" s="59"/>
      <c r="AG121" s="59"/>
      <c r="AH121" s="59"/>
      <c r="AI121" s="59"/>
      <c r="AJ121" s="59"/>
    </row>
    <row r="122" spans="2:36" ht="12.6" customHeight="1" x14ac:dyDescent="0.3">
      <c r="B122" s="60"/>
      <c r="C122" s="59"/>
      <c r="D122" s="60"/>
      <c r="E122" s="59"/>
      <c r="F122" s="59"/>
      <c r="G122" s="60"/>
      <c r="H122" s="60"/>
      <c r="I122" s="59"/>
      <c r="J122" s="60"/>
      <c r="K122" s="59"/>
      <c r="L122" s="59"/>
      <c r="M122" s="59"/>
      <c r="N122" s="85"/>
      <c r="O122" s="89">
        <v>75</v>
      </c>
      <c r="P122" s="87"/>
      <c r="Q122" s="85"/>
      <c r="R122" s="101"/>
      <c r="S122" s="60"/>
      <c r="T122" s="60"/>
      <c r="U122" s="59"/>
      <c r="V122" s="60"/>
      <c r="W122" s="59"/>
      <c r="X122" s="59"/>
      <c r="Y122" s="59"/>
      <c r="Z122" s="59"/>
      <c r="AA122" s="60"/>
      <c r="AB122" s="59"/>
      <c r="AC122" s="59"/>
      <c r="AD122" s="59"/>
      <c r="AE122" s="59"/>
      <c r="AF122" s="59"/>
      <c r="AG122" s="59"/>
      <c r="AH122" s="59"/>
      <c r="AI122" s="59"/>
      <c r="AJ122" s="59"/>
    </row>
    <row r="123" spans="2:36" ht="12.6" customHeight="1" x14ac:dyDescent="0.3">
      <c r="B123" s="60"/>
      <c r="C123" s="59"/>
      <c r="D123" s="60"/>
      <c r="E123" s="59"/>
      <c r="F123" s="59"/>
      <c r="G123" s="60"/>
      <c r="H123" s="60"/>
      <c r="I123" s="59"/>
      <c r="J123" s="60"/>
      <c r="K123" s="59"/>
      <c r="L123" s="59"/>
      <c r="M123" s="59"/>
      <c r="N123" s="96"/>
      <c r="O123" s="93">
        <v>100</v>
      </c>
      <c r="P123" s="98"/>
      <c r="Q123" s="96"/>
      <c r="R123" s="104"/>
      <c r="S123" s="60"/>
      <c r="T123" s="60"/>
      <c r="U123" s="59"/>
      <c r="V123" s="60"/>
      <c r="W123" s="59"/>
      <c r="X123" s="59"/>
      <c r="Y123" s="59"/>
      <c r="Z123" s="59"/>
      <c r="AA123" s="60"/>
      <c r="AB123" s="59"/>
      <c r="AC123" s="59"/>
      <c r="AD123" s="59"/>
      <c r="AE123" s="59"/>
      <c r="AF123" s="59"/>
      <c r="AG123" s="59"/>
      <c r="AH123" s="59"/>
      <c r="AI123" s="59"/>
      <c r="AJ123" s="59"/>
    </row>
    <row r="124" spans="2:36" ht="12.6" customHeight="1" x14ac:dyDescent="0.3">
      <c r="B124" s="60"/>
      <c r="C124" s="59"/>
      <c r="D124" s="60"/>
      <c r="E124" s="59"/>
      <c r="F124" s="59"/>
      <c r="G124" s="60"/>
      <c r="H124" s="60"/>
      <c r="I124" s="59"/>
      <c r="J124" s="60"/>
      <c r="K124" s="59"/>
      <c r="L124" s="59"/>
      <c r="M124" s="59"/>
      <c r="N124" s="71" t="s">
        <v>538</v>
      </c>
      <c r="O124" s="76">
        <v>0</v>
      </c>
      <c r="P124" s="73">
        <f>IF(Q124="x",0,SUMPRODUCT('S-사회'!I122:I126,O124:O128))</f>
        <v>0</v>
      </c>
      <c r="Q124" s="71" t="str">
        <f>IF(SUM('S-사회'!I122:I126)=1,"","x")</f>
        <v>x</v>
      </c>
      <c r="R124" s="75">
        <f>VLOOKUP(N124,$AL$15:$AM$74,2,FALSE)</f>
        <v>1.7444582185820883</v>
      </c>
      <c r="S124" s="60"/>
      <c r="T124" s="60"/>
      <c r="U124" s="59"/>
      <c r="V124" s="60"/>
      <c r="W124" s="59"/>
      <c r="X124" s="59"/>
      <c r="Y124" s="59"/>
      <c r="Z124" s="59"/>
      <c r="AA124" s="60"/>
      <c r="AB124" s="59"/>
      <c r="AC124" s="59"/>
      <c r="AD124" s="59"/>
      <c r="AE124" s="59"/>
      <c r="AF124" s="59"/>
      <c r="AG124" s="59"/>
      <c r="AH124" s="59"/>
      <c r="AI124" s="59"/>
      <c r="AJ124" s="59"/>
    </row>
    <row r="125" spans="2:36" ht="12.6" customHeight="1" x14ac:dyDescent="0.3">
      <c r="B125" s="60"/>
      <c r="C125" s="59"/>
      <c r="D125" s="60"/>
      <c r="E125" s="59"/>
      <c r="F125" s="59"/>
      <c r="G125" s="60"/>
      <c r="H125" s="60"/>
      <c r="I125" s="59"/>
      <c r="J125" s="60"/>
      <c r="K125" s="59"/>
      <c r="L125" s="59"/>
      <c r="M125" s="59"/>
      <c r="N125" s="85"/>
      <c r="O125" s="89">
        <v>25</v>
      </c>
      <c r="P125" s="87"/>
      <c r="Q125" s="85"/>
      <c r="R125" s="88"/>
      <c r="S125" s="60"/>
      <c r="T125" s="60"/>
      <c r="U125" s="59"/>
      <c r="V125" s="60"/>
      <c r="W125" s="59"/>
      <c r="X125" s="59"/>
      <c r="Y125" s="59"/>
      <c r="Z125" s="59"/>
      <c r="AA125" s="60"/>
      <c r="AB125" s="59"/>
      <c r="AC125" s="59"/>
      <c r="AD125" s="59"/>
      <c r="AE125" s="59"/>
      <c r="AF125" s="59"/>
      <c r="AG125" s="59"/>
      <c r="AH125" s="59"/>
      <c r="AI125" s="59"/>
      <c r="AJ125" s="59"/>
    </row>
    <row r="126" spans="2:36" ht="12.6" customHeight="1" x14ac:dyDescent="0.3">
      <c r="B126" s="60"/>
      <c r="C126" s="59"/>
      <c r="D126" s="60"/>
      <c r="E126" s="59"/>
      <c r="F126" s="59"/>
      <c r="G126" s="60"/>
      <c r="H126" s="60"/>
      <c r="I126" s="59"/>
      <c r="J126" s="60"/>
      <c r="K126" s="59"/>
      <c r="L126" s="59"/>
      <c r="M126" s="59"/>
      <c r="N126" s="85"/>
      <c r="O126" s="89">
        <v>50</v>
      </c>
      <c r="P126" s="87"/>
      <c r="Q126" s="85"/>
      <c r="R126" s="88"/>
      <c r="S126" s="60"/>
      <c r="T126" s="60"/>
      <c r="U126" s="59"/>
      <c r="V126" s="60"/>
      <c r="W126" s="59"/>
      <c r="X126" s="59"/>
      <c r="Y126" s="59"/>
      <c r="Z126" s="59"/>
      <c r="AA126" s="60"/>
      <c r="AB126" s="59"/>
      <c r="AC126" s="59"/>
      <c r="AD126" s="59"/>
      <c r="AE126" s="59"/>
      <c r="AF126" s="59"/>
      <c r="AG126" s="59"/>
      <c r="AH126" s="59"/>
      <c r="AI126" s="59"/>
      <c r="AJ126" s="59"/>
    </row>
    <row r="127" spans="2:36" ht="12.6" customHeight="1" x14ac:dyDescent="0.3">
      <c r="B127" s="60"/>
      <c r="C127" s="59"/>
      <c r="D127" s="60"/>
      <c r="E127" s="59"/>
      <c r="F127" s="59"/>
      <c r="G127" s="60"/>
      <c r="H127" s="60"/>
      <c r="I127" s="59"/>
      <c r="J127" s="60"/>
      <c r="K127" s="59"/>
      <c r="L127" s="59"/>
      <c r="M127" s="59"/>
      <c r="N127" s="85"/>
      <c r="O127" s="89">
        <v>75</v>
      </c>
      <c r="P127" s="87"/>
      <c r="Q127" s="85"/>
      <c r="R127" s="88"/>
      <c r="S127" s="60"/>
      <c r="T127" s="60"/>
      <c r="U127" s="59"/>
      <c r="V127" s="60"/>
      <c r="W127" s="59"/>
      <c r="X127" s="59"/>
      <c r="Y127" s="59"/>
      <c r="Z127" s="59"/>
      <c r="AA127" s="60"/>
      <c r="AB127" s="59"/>
      <c r="AC127" s="59"/>
      <c r="AD127" s="59"/>
      <c r="AE127" s="59"/>
      <c r="AF127" s="59"/>
      <c r="AG127" s="59"/>
      <c r="AH127" s="59"/>
      <c r="AI127" s="59"/>
      <c r="AJ127" s="59"/>
    </row>
    <row r="128" spans="2:36" ht="12.6" customHeight="1" x14ac:dyDescent="0.3">
      <c r="B128" s="60"/>
      <c r="C128" s="59"/>
      <c r="D128" s="60"/>
      <c r="E128" s="59"/>
      <c r="F128" s="59"/>
      <c r="G128" s="60"/>
      <c r="H128" s="60"/>
      <c r="I128" s="59"/>
      <c r="J128" s="60"/>
      <c r="K128" s="59"/>
      <c r="L128" s="59"/>
      <c r="M128" s="59"/>
      <c r="N128" s="96"/>
      <c r="O128" s="93">
        <v>100</v>
      </c>
      <c r="P128" s="98"/>
      <c r="Q128" s="96"/>
      <c r="R128" s="94"/>
      <c r="S128" s="60"/>
      <c r="T128" s="60"/>
      <c r="U128" s="59"/>
      <c r="V128" s="60"/>
      <c r="W128" s="59"/>
      <c r="X128" s="59"/>
      <c r="Y128" s="59"/>
      <c r="Z128" s="59"/>
      <c r="AA128" s="60"/>
      <c r="AB128" s="59"/>
      <c r="AC128" s="59"/>
      <c r="AD128" s="59"/>
      <c r="AE128" s="59"/>
      <c r="AF128" s="59"/>
      <c r="AG128" s="59"/>
      <c r="AH128" s="59"/>
      <c r="AI128" s="59"/>
      <c r="AJ128" s="59"/>
    </row>
    <row r="129" spans="2:36" ht="12.6" customHeight="1" x14ac:dyDescent="0.3">
      <c r="B129" s="60"/>
      <c r="C129" s="59"/>
      <c r="D129" s="60"/>
      <c r="E129" s="59"/>
      <c r="F129" s="59"/>
      <c r="G129" s="60"/>
      <c r="H129" s="60"/>
      <c r="I129" s="59"/>
      <c r="J129" s="60"/>
      <c r="K129" s="59"/>
      <c r="L129" s="59"/>
      <c r="M129" s="59"/>
      <c r="N129" s="71" t="s">
        <v>406</v>
      </c>
      <c r="O129" s="76">
        <v>0</v>
      </c>
      <c r="P129" s="73">
        <f>IF(Q129="x",0,SUMPRODUCT('S-사회'!I127:I131,O129:O133))</f>
        <v>0</v>
      </c>
      <c r="Q129" s="71" t="str">
        <f>IF(SUM('S-사회'!I127:I131)=1,"","x")</f>
        <v>x</v>
      </c>
      <c r="R129" s="75">
        <f>VLOOKUP(N129,$AL$15:$AM$74,2,FALSE)</f>
        <v>1.7013851761479626</v>
      </c>
      <c r="S129" s="60"/>
      <c r="T129" s="60"/>
      <c r="U129" s="59"/>
      <c r="V129" s="60"/>
      <c r="W129" s="59"/>
      <c r="X129" s="59"/>
      <c r="Y129" s="59"/>
      <c r="Z129" s="59"/>
      <c r="AA129" s="60"/>
      <c r="AB129" s="59"/>
      <c r="AC129" s="59"/>
      <c r="AD129" s="59"/>
      <c r="AE129" s="59"/>
      <c r="AF129" s="59"/>
      <c r="AG129" s="59"/>
      <c r="AH129" s="59"/>
      <c r="AI129" s="59"/>
      <c r="AJ129" s="59"/>
    </row>
    <row r="130" spans="2:36" ht="12.6" customHeight="1" x14ac:dyDescent="0.3">
      <c r="B130" s="60"/>
      <c r="C130" s="59"/>
      <c r="D130" s="60"/>
      <c r="E130" s="59"/>
      <c r="F130" s="59"/>
      <c r="G130" s="60"/>
      <c r="H130" s="60"/>
      <c r="I130" s="59"/>
      <c r="J130" s="60"/>
      <c r="K130" s="59"/>
      <c r="L130" s="59"/>
      <c r="M130" s="59"/>
      <c r="N130" s="85"/>
      <c r="O130" s="89">
        <v>25</v>
      </c>
      <c r="P130" s="87"/>
      <c r="Q130" s="85"/>
      <c r="R130" s="88"/>
      <c r="S130" s="60"/>
      <c r="T130" s="60"/>
      <c r="U130" s="59"/>
      <c r="V130" s="60"/>
      <c r="W130" s="59"/>
      <c r="X130" s="59"/>
      <c r="Y130" s="59"/>
      <c r="Z130" s="59"/>
      <c r="AA130" s="60"/>
      <c r="AB130" s="59"/>
      <c r="AC130" s="59"/>
      <c r="AD130" s="59"/>
      <c r="AE130" s="59"/>
      <c r="AF130" s="59"/>
      <c r="AG130" s="59"/>
      <c r="AH130" s="59"/>
      <c r="AI130" s="59"/>
      <c r="AJ130" s="59"/>
    </row>
    <row r="131" spans="2:36" ht="12.6" customHeight="1" x14ac:dyDescent="0.3">
      <c r="B131" s="60"/>
      <c r="C131" s="59"/>
      <c r="D131" s="60"/>
      <c r="E131" s="59"/>
      <c r="F131" s="59"/>
      <c r="G131" s="60"/>
      <c r="H131" s="60"/>
      <c r="I131" s="59"/>
      <c r="J131" s="60"/>
      <c r="K131" s="59"/>
      <c r="L131" s="59"/>
      <c r="M131" s="59"/>
      <c r="N131" s="85"/>
      <c r="O131" s="89">
        <v>50</v>
      </c>
      <c r="P131" s="87"/>
      <c r="Q131" s="85"/>
      <c r="R131" s="88"/>
      <c r="S131" s="60"/>
      <c r="T131" s="60"/>
      <c r="U131" s="59"/>
      <c r="V131" s="60"/>
      <c r="W131" s="59"/>
      <c r="X131" s="59"/>
      <c r="Y131" s="59"/>
      <c r="Z131" s="59"/>
      <c r="AA131" s="60"/>
      <c r="AB131" s="59"/>
      <c r="AC131" s="59"/>
      <c r="AD131" s="59"/>
      <c r="AE131" s="59"/>
      <c r="AF131" s="59"/>
      <c r="AG131" s="59"/>
      <c r="AH131" s="59"/>
      <c r="AI131" s="59"/>
      <c r="AJ131" s="59"/>
    </row>
    <row r="132" spans="2:36" ht="12.6" customHeight="1" x14ac:dyDescent="0.3">
      <c r="B132" s="60"/>
      <c r="C132" s="59"/>
      <c r="D132" s="60"/>
      <c r="E132" s="59"/>
      <c r="F132" s="59"/>
      <c r="G132" s="60"/>
      <c r="H132" s="60"/>
      <c r="I132" s="59"/>
      <c r="J132" s="60"/>
      <c r="K132" s="59"/>
      <c r="L132" s="59"/>
      <c r="M132" s="59"/>
      <c r="N132" s="85"/>
      <c r="O132" s="89">
        <v>75</v>
      </c>
      <c r="P132" s="87"/>
      <c r="Q132" s="85"/>
      <c r="R132" s="88"/>
      <c r="S132" s="60"/>
      <c r="T132" s="60"/>
      <c r="U132" s="59"/>
      <c r="V132" s="60"/>
      <c r="W132" s="59"/>
      <c r="X132" s="59"/>
      <c r="Y132" s="59"/>
      <c r="Z132" s="59"/>
      <c r="AA132" s="60"/>
      <c r="AB132" s="59"/>
      <c r="AC132" s="59"/>
      <c r="AD132" s="59"/>
      <c r="AE132" s="59"/>
      <c r="AF132" s="59"/>
      <c r="AG132" s="59"/>
      <c r="AH132" s="59"/>
      <c r="AI132" s="59"/>
      <c r="AJ132" s="59"/>
    </row>
    <row r="133" spans="2:36" ht="12.6" customHeight="1" x14ac:dyDescent="0.3">
      <c r="B133" s="60"/>
      <c r="C133" s="59"/>
      <c r="D133" s="60"/>
      <c r="E133" s="59"/>
      <c r="F133" s="59"/>
      <c r="G133" s="60"/>
      <c r="H133" s="60"/>
      <c r="I133" s="59"/>
      <c r="J133" s="60"/>
      <c r="K133" s="59"/>
      <c r="L133" s="59"/>
      <c r="M133" s="59"/>
      <c r="N133" s="96"/>
      <c r="O133" s="93">
        <v>100</v>
      </c>
      <c r="P133" s="98"/>
      <c r="Q133" s="96"/>
      <c r="R133" s="94"/>
      <c r="S133" s="60"/>
      <c r="T133" s="60"/>
      <c r="U133" s="59"/>
      <c r="V133" s="60"/>
      <c r="W133" s="59"/>
      <c r="X133" s="59"/>
      <c r="Y133" s="59"/>
      <c r="Z133" s="59"/>
      <c r="AA133" s="60"/>
      <c r="AB133" s="59"/>
      <c r="AC133" s="59"/>
      <c r="AD133" s="59"/>
      <c r="AE133" s="59"/>
      <c r="AF133" s="59"/>
      <c r="AG133" s="59"/>
      <c r="AH133" s="59"/>
      <c r="AI133" s="59"/>
      <c r="AJ133" s="59"/>
    </row>
    <row r="134" spans="2:36" ht="12.6" customHeight="1" x14ac:dyDescent="0.3">
      <c r="B134" s="60"/>
      <c r="C134" s="59"/>
      <c r="D134" s="60"/>
      <c r="E134" s="59"/>
      <c r="F134" s="59"/>
      <c r="G134" s="60"/>
      <c r="H134" s="60"/>
      <c r="I134" s="59"/>
      <c r="J134" s="60"/>
      <c r="K134" s="59"/>
      <c r="L134" s="59"/>
      <c r="M134" s="59"/>
      <c r="N134" s="71" t="s">
        <v>413</v>
      </c>
      <c r="O134" s="76">
        <v>0</v>
      </c>
      <c r="P134" s="73">
        <f>IF(Q134="x",0,SUMPRODUCT('S-사회'!I132:I136,O134:O138))</f>
        <v>0</v>
      </c>
      <c r="Q134" s="71" t="str">
        <f>IF(SUM('S-사회'!I132:I136)=1,"","x")</f>
        <v>x</v>
      </c>
      <c r="R134" s="75">
        <f>VLOOKUP(N134,$AL$15:$AM$74,2,FALSE)</f>
        <v>1.7013851761479626</v>
      </c>
      <c r="S134" s="60"/>
      <c r="T134" s="60"/>
      <c r="U134" s="59"/>
      <c r="V134" s="60"/>
      <c r="W134" s="59"/>
      <c r="X134" s="59"/>
      <c r="Y134" s="59"/>
      <c r="Z134" s="59"/>
      <c r="AA134" s="60"/>
      <c r="AB134" s="59"/>
      <c r="AC134" s="59"/>
      <c r="AD134" s="59"/>
      <c r="AE134" s="59"/>
      <c r="AF134" s="59"/>
      <c r="AG134" s="59"/>
      <c r="AH134" s="59"/>
      <c r="AI134" s="59"/>
      <c r="AJ134" s="59"/>
    </row>
    <row r="135" spans="2:36" ht="12.6" customHeight="1" x14ac:dyDescent="0.3">
      <c r="B135" s="60"/>
      <c r="C135" s="59"/>
      <c r="D135" s="60"/>
      <c r="E135" s="59"/>
      <c r="F135" s="59"/>
      <c r="G135" s="60"/>
      <c r="H135" s="60"/>
      <c r="I135" s="59"/>
      <c r="J135" s="60"/>
      <c r="K135" s="59"/>
      <c r="L135" s="59"/>
      <c r="M135" s="59"/>
      <c r="N135" s="85"/>
      <c r="O135" s="89">
        <v>25</v>
      </c>
      <c r="P135" s="87"/>
      <c r="Q135" s="85"/>
      <c r="R135" s="88"/>
      <c r="S135" s="60"/>
      <c r="T135" s="60"/>
      <c r="U135" s="59"/>
      <c r="V135" s="60"/>
      <c r="W135" s="59"/>
      <c r="X135" s="59"/>
      <c r="Y135" s="59"/>
      <c r="Z135" s="59"/>
      <c r="AA135" s="60"/>
      <c r="AB135" s="59"/>
      <c r="AC135" s="59"/>
      <c r="AD135" s="59"/>
      <c r="AE135" s="59"/>
      <c r="AF135" s="59"/>
      <c r="AG135" s="59"/>
      <c r="AH135" s="59"/>
      <c r="AI135" s="59"/>
      <c r="AJ135" s="59"/>
    </row>
    <row r="136" spans="2:36" ht="12.6" customHeight="1" x14ac:dyDescent="0.3">
      <c r="B136" s="60"/>
      <c r="C136" s="59"/>
      <c r="D136" s="60"/>
      <c r="E136" s="59"/>
      <c r="F136" s="59"/>
      <c r="G136" s="60"/>
      <c r="H136" s="60"/>
      <c r="I136" s="59"/>
      <c r="J136" s="60"/>
      <c r="K136" s="59"/>
      <c r="L136" s="59"/>
      <c r="M136" s="59"/>
      <c r="N136" s="85"/>
      <c r="O136" s="89">
        <v>50</v>
      </c>
      <c r="P136" s="87"/>
      <c r="Q136" s="85"/>
      <c r="R136" s="88"/>
      <c r="S136" s="60"/>
      <c r="T136" s="60"/>
      <c r="U136" s="59"/>
      <c r="V136" s="60"/>
      <c r="W136" s="59"/>
      <c r="X136" s="59"/>
      <c r="Y136" s="59"/>
      <c r="Z136" s="59"/>
      <c r="AA136" s="60"/>
      <c r="AB136" s="59"/>
      <c r="AC136" s="59"/>
      <c r="AD136" s="59"/>
      <c r="AE136" s="59"/>
      <c r="AF136" s="59"/>
      <c r="AG136" s="59"/>
      <c r="AH136" s="59"/>
      <c r="AI136" s="59"/>
      <c r="AJ136" s="59"/>
    </row>
    <row r="137" spans="2:36" ht="12.6" customHeight="1" x14ac:dyDescent="0.3">
      <c r="B137" s="60"/>
      <c r="C137" s="59"/>
      <c r="D137" s="60"/>
      <c r="E137" s="59"/>
      <c r="F137" s="59"/>
      <c r="G137" s="60"/>
      <c r="H137" s="60"/>
      <c r="I137" s="59"/>
      <c r="J137" s="60"/>
      <c r="K137" s="59"/>
      <c r="L137" s="59"/>
      <c r="M137" s="59"/>
      <c r="N137" s="85"/>
      <c r="O137" s="89">
        <v>75</v>
      </c>
      <c r="P137" s="87"/>
      <c r="Q137" s="85"/>
      <c r="R137" s="88"/>
      <c r="S137" s="60"/>
      <c r="T137" s="60"/>
      <c r="U137" s="59"/>
      <c r="V137" s="60"/>
      <c r="W137" s="59"/>
      <c r="X137" s="59"/>
      <c r="Y137" s="59"/>
      <c r="Z137" s="59"/>
      <c r="AA137" s="60"/>
      <c r="AB137" s="59"/>
      <c r="AC137" s="59"/>
      <c r="AD137" s="59"/>
      <c r="AE137" s="59"/>
      <c r="AF137" s="59"/>
      <c r="AG137" s="59"/>
      <c r="AH137" s="59"/>
      <c r="AI137" s="59"/>
      <c r="AJ137" s="59"/>
    </row>
    <row r="138" spans="2:36" ht="12.6" customHeight="1" x14ac:dyDescent="0.3">
      <c r="B138" s="60"/>
      <c r="C138" s="59"/>
      <c r="D138" s="60"/>
      <c r="E138" s="59"/>
      <c r="F138" s="59"/>
      <c r="G138" s="60"/>
      <c r="H138" s="60"/>
      <c r="I138" s="59"/>
      <c r="J138" s="60"/>
      <c r="K138" s="59"/>
      <c r="L138" s="59"/>
      <c r="M138" s="59"/>
      <c r="N138" s="96"/>
      <c r="O138" s="93">
        <v>100</v>
      </c>
      <c r="P138" s="98"/>
      <c r="Q138" s="96"/>
      <c r="R138" s="94"/>
      <c r="S138" s="60"/>
      <c r="T138" s="60"/>
      <c r="U138" s="59"/>
      <c r="V138" s="60"/>
      <c r="W138" s="59"/>
      <c r="X138" s="59"/>
      <c r="Y138" s="59"/>
      <c r="Z138" s="59"/>
      <c r="AA138" s="60"/>
      <c r="AB138" s="59"/>
      <c r="AC138" s="59"/>
      <c r="AD138" s="59"/>
      <c r="AE138" s="59"/>
      <c r="AF138" s="59"/>
      <c r="AG138" s="59"/>
      <c r="AH138" s="59"/>
      <c r="AI138" s="59"/>
      <c r="AJ138" s="59"/>
    </row>
    <row r="139" spans="2:36" ht="12.6" customHeight="1" x14ac:dyDescent="0.3">
      <c r="B139" s="60"/>
      <c r="C139" s="59"/>
      <c r="D139" s="60"/>
      <c r="E139" s="59"/>
      <c r="F139" s="59"/>
      <c r="G139" s="60"/>
      <c r="H139" s="60"/>
      <c r="I139" s="59"/>
      <c r="J139" s="60"/>
      <c r="K139" s="59"/>
      <c r="L139" s="59"/>
      <c r="M139" s="59"/>
      <c r="N139" s="71" t="s">
        <v>539</v>
      </c>
      <c r="O139" s="76">
        <v>0</v>
      </c>
      <c r="P139" s="73">
        <f>IF(Q139="x",0,SUMPRODUCT('S-사회'!I137:I141,O139:O143))</f>
        <v>0</v>
      </c>
      <c r="Q139" s="71" t="str">
        <f>IF(SUM('S-사회'!I137:I141)=1,"","x")</f>
        <v>x</v>
      </c>
      <c r="R139" s="75">
        <f>VLOOKUP(N139,$AL$15:$AM$74,2,FALSE)</f>
        <v>1.4860199639773344</v>
      </c>
      <c r="S139" s="60"/>
      <c r="T139" s="60"/>
      <c r="U139" s="59"/>
      <c r="V139" s="60"/>
      <c r="W139" s="59"/>
      <c r="X139" s="59"/>
      <c r="Y139" s="59"/>
      <c r="Z139" s="59"/>
      <c r="AA139" s="60"/>
      <c r="AB139" s="59"/>
      <c r="AC139" s="59"/>
      <c r="AD139" s="59"/>
      <c r="AE139" s="59"/>
      <c r="AF139" s="59"/>
      <c r="AG139" s="59"/>
      <c r="AH139" s="59"/>
      <c r="AI139" s="59"/>
      <c r="AJ139" s="59"/>
    </row>
    <row r="140" spans="2:36" ht="12.6" customHeight="1" x14ac:dyDescent="0.3">
      <c r="B140" s="60"/>
      <c r="C140" s="59"/>
      <c r="D140" s="60"/>
      <c r="E140" s="59"/>
      <c r="F140" s="59"/>
      <c r="G140" s="60"/>
      <c r="H140" s="60"/>
      <c r="I140" s="59"/>
      <c r="J140" s="60"/>
      <c r="K140" s="59"/>
      <c r="L140" s="59"/>
      <c r="M140" s="59"/>
      <c r="N140" s="85"/>
      <c r="O140" s="89">
        <v>25</v>
      </c>
      <c r="P140" s="87"/>
      <c r="Q140" s="85"/>
      <c r="R140" s="88"/>
      <c r="S140" s="60"/>
      <c r="T140" s="60"/>
      <c r="U140" s="59"/>
      <c r="V140" s="60"/>
      <c r="W140" s="59"/>
      <c r="X140" s="59"/>
      <c r="Y140" s="59"/>
      <c r="Z140" s="59"/>
      <c r="AA140" s="60"/>
      <c r="AB140" s="59"/>
      <c r="AC140" s="59"/>
      <c r="AD140" s="59"/>
      <c r="AE140" s="59"/>
      <c r="AF140" s="59"/>
      <c r="AG140" s="59"/>
      <c r="AH140" s="59"/>
      <c r="AI140" s="59"/>
      <c r="AJ140" s="59"/>
    </row>
    <row r="141" spans="2:36" ht="12.6" customHeight="1" x14ac:dyDescent="0.3">
      <c r="B141" s="60"/>
      <c r="C141" s="59"/>
      <c r="D141" s="60"/>
      <c r="E141" s="59"/>
      <c r="F141" s="59"/>
      <c r="G141" s="60"/>
      <c r="H141" s="60"/>
      <c r="I141" s="59"/>
      <c r="J141" s="60"/>
      <c r="K141" s="59"/>
      <c r="L141" s="59"/>
      <c r="M141" s="59"/>
      <c r="N141" s="85"/>
      <c r="O141" s="89">
        <v>50</v>
      </c>
      <c r="P141" s="87"/>
      <c r="Q141" s="85"/>
      <c r="R141" s="88"/>
      <c r="S141" s="60"/>
      <c r="T141" s="60"/>
      <c r="U141" s="59"/>
      <c r="V141" s="60"/>
      <c r="W141" s="59"/>
      <c r="X141" s="59"/>
      <c r="Y141" s="59"/>
      <c r="Z141" s="59"/>
      <c r="AA141" s="60"/>
      <c r="AB141" s="59"/>
      <c r="AC141" s="59"/>
      <c r="AD141" s="59"/>
      <c r="AE141" s="59"/>
      <c r="AF141" s="59"/>
      <c r="AG141" s="59"/>
      <c r="AH141" s="59"/>
      <c r="AI141" s="59"/>
      <c r="AJ141" s="59"/>
    </row>
    <row r="142" spans="2:36" ht="12.6" customHeight="1" x14ac:dyDescent="0.3">
      <c r="B142" s="60"/>
      <c r="C142" s="59"/>
      <c r="D142" s="60"/>
      <c r="E142" s="59"/>
      <c r="F142" s="59"/>
      <c r="G142" s="60"/>
      <c r="H142" s="60"/>
      <c r="I142" s="59"/>
      <c r="J142" s="60"/>
      <c r="K142" s="59"/>
      <c r="L142" s="59"/>
      <c r="M142" s="59"/>
      <c r="N142" s="85"/>
      <c r="O142" s="89">
        <v>75</v>
      </c>
      <c r="P142" s="87"/>
      <c r="Q142" s="85"/>
      <c r="R142" s="88"/>
      <c r="S142" s="60"/>
      <c r="T142" s="60"/>
      <c r="U142" s="59"/>
      <c r="V142" s="60"/>
      <c r="W142" s="59"/>
      <c r="X142" s="59"/>
      <c r="Y142" s="59"/>
      <c r="Z142" s="59"/>
      <c r="AA142" s="60"/>
      <c r="AB142" s="59"/>
      <c r="AC142" s="59"/>
      <c r="AD142" s="59"/>
      <c r="AE142" s="59"/>
      <c r="AF142" s="59"/>
      <c r="AG142" s="59"/>
      <c r="AH142" s="59"/>
      <c r="AI142" s="59"/>
      <c r="AJ142" s="59"/>
    </row>
    <row r="143" spans="2:36" ht="12.6" customHeight="1" x14ac:dyDescent="0.3">
      <c r="B143" s="60"/>
      <c r="C143" s="59"/>
      <c r="D143" s="60"/>
      <c r="E143" s="59"/>
      <c r="F143" s="59"/>
      <c r="G143" s="60"/>
      <c r="H143" s="60"/>
      <c r="I143" s="59"/>
      <c r="J143" s="60"/>
      <c r="K143" s="59"/>
      <c r="L143" s="59"/>
      <c r="M143" s="59"/>
      <c r="N143" s="96"/>
      <c r="O143" s="93">
        <v>100</v>
      </c>
      <c r="P143" s="98"/>
      <c r="Q143" s="96"/>
      <c r="R143" s="94"/>
      <c r="S143" s="60"/>
      <c r="T143" s="60"/>
      <c r="U143" s="59"/>
      <c r="V143" s="60"/>
      <c r="W143" s="59"/>
      <c r="X143" s="59"/>
      <c r="Y143" s="59"/>
      <c r="Z143" s="59"/>
      <c r="AA143" s="60"/>
      <c r="AB143" s="59"/>
      <c r="AC143" s="59"/>
      <c r="AD143" s="59"/>
      <c r="AE143" s="59"/>
      <c r="AF143" s="59"/>
      <c r="AG143" s="59"/>
      <c r="AH143" s="59"/>
      <c r="AI143" s="59"/>
      <c r="AJ143" s="59"/>
    </row>
    <row r="144" spans="2:36" ht="12.6" customHeight="1" x14ac:dyDescent="0.3">
      <c r="B144" s="60"/>
      <c r="C144" s="59"/>
      <c r="D144" s="60"/>
      <c r="E144" s="59"/>
      <c r="F144" s="59"/>
      <c r="G144" s="60"/>
      <c r="H144" s="60"/>
      <c r="I144" s="59"/>
      <c r="J144" s="60"/>
      <c r="K144" s="59"/>
      <c r="L144" s="59"/>
      <c r="M144" s="59"/>
      <c r="N144" s="71" t="s">
        <v>390</v>
      </c>
      <c r="O144" s="76">
        <v>0</v>
      </c>
      <c r="P144" s="73">
        <f>IF(Q144="x",0,SUMPRODUCT('S-사회'!I142:I146,O144:O148))</f>
        <v>0</v>
      </c>
      <c r="Q144" s="71" t="str">
        <f>IF(SUM('S-사회'!I142:I146)=1,"","x")</f>
        <v>x</v>
      </c>
      <c r="R144" s="75">
        <f>VLOOKUP(N144,$AL$15:$AM$74,2,FALSE)</f>
        <v>1.2921912730237688</v>
      </c>
      <c r="S144" s="60"/>
      <c r="T144" s="60"/>
      <c r="U144" s="59"/>
      <c r="V144" s="60"/>
      <c r="W144" s="59"/>
      <c r="X144" s="59"/>
      <c r="Y144" s="59"/>
      <c r="Z144" s="59"/>
      <c r="AA144" s="60"/>
      <c r="AB144" s="59"/>
      <c r="AC144" s="59"/>
      <c r="AD144" s="59"/>
      <c r="AE144" s="59"/>
      <c r="AF144" s="59"/>
      <c r="AG144" s="59"/>
      <c r="AH144" s="59"/>
      <c r="AI144" s="59"/>
      <c r="AJ144" s="59"/>
    </row>
    <row r="145" spans="2:36" ht="12.6" customHeight="1" x14ac:dyDescent="0.3">
      <c r="B145" s="60"/>
      <c r="C145" s="59"/>
      <c r="D145" s="60"/>
      <c r="E145" s="59"/>
      <c r="F145" s="59"/>
      <c r="G145" s="60"/>
      <c r="H145" s="60"/>
      <c r="I145" s="59"/>
      <c r="J145" s="60"/>
      <c r="K145" s="59"/>
      <c r="L145" s="59"/>
      <c r="M145" s="59"/>
      <c r="N145" s="85"/>
      <c r="O145" s="89">
        <v>25</v>
      </c>
      <c r="P145" s="87"/>
      <c r="Q145" s="85"/>
      <c r="R145" s="88"/>
      <c r="S145" s="60"/>
      <c r="T145" s="60"/>
      <c r="U145" s="59"/>
      <c r="V145" s="60"/>
      <c r="W145" s="59"/>
      <c r="X145" s="59"/>
      <c r="Y145" s="59"/>
      <c r="Z145" s="59"/>
      <c r="AA145" s="60"/>
      <c r="AB145" s="59"/>
      <c r="AC145" s="59"/>
      <c r="AD145" s="59"/>
      <c r="AE145" s="59"/>
      <c r="AF145" s="59"/>
      <c r="AG145" s="59"/>
      <c r="AH145" s="59"/>
      <c r="AI145" s="59"/>
      <c r="AJ145" s="59"/>
    </row>
    <row r="146" spans="2:36" ht="12.6" customHeight="1" x14ac:dyDescent="0.3">
      <c r="B146" s="60"/>
      <c r="C146" s="59"/>
      <c r="D146" s="60"/>
      <c r="E146" s="59"/>
      <c r="F146" s="59"/>
      <c r="G146" s="60"/>
      <c r="H146" s="60"/>
      <c r="I146" s="59"/>
      <c r="J146" s="60"/>
      <c r="K146" s="59"/>
      <c r="L146" s="59"/>
      <c r="M146" s="59"/>
      <c r="N146" s="85"/>
      <c r="O146" s="89">
        <v>50</v>
      </c>
      <c r="P146" s="87"/>
      <c r="Q146" s="85"/>
      <c r="R146" s="88"/>
      <c r="S146" s="60"/>
      <c r="T146" s="60"/>
      <c r="U146" s="59"/>
      <c r="V146" s="60"/>
      <c r="W146" s="59"/>
      <c r="X146" s="59"/>
      <c r="Y146" s="59"/>
      <c r="Z146" s="59"/>
      <c r="AA146" s="60"/>
      <c r="AB146" s="59"/>
      <c r="AC146" s="59"/>
      <c r="AD146" s="59"/>
      <c r="AE146" s="59"/>
      <c r="AF146" s="59"/>
      <c r="AG146" s="59"/>
      <c r="AH146" s="59"/>
      <c r="AI146" s="59"/>
      <c r="AJ146" s="59"/>
    </row>
    <row r="147" spans="2:36" ht="12.6" customHeight="1" x14ac:dyDescent="0.3">
      <c r="B147" s="60"/>
      <c r="C147" s="59"/>
      <c r="D147" s="60"/>
      <c r="E147" s="59"/>
      <c r="F147" s="59"/>
      <c r="G147" s="60"/>
      <c r="H147" s="60"/>
      <c r="I147" s="59"/>
      <c r="J147" s="60"/>
      <c r="K147" s="59"/>
      <c r="L147" s="59"/>
      <c r="M147" s="59"/>
      <c r="N147" s="85"/>
      <c r="O147" s="89">
        <v>75</v>
      </c>
      <c r="P147" s="87"/>
      <c r="Q147" s="85"/>
      <c r="R147" s="88"/>
      <c r="S147" s="60"/>
      <c r="T147" s="60"/>
      <c r="U147" s="59"/>
      <c r="V147" s="60"/>
      <c r="W147" s="59"/>
      <c r="X147" s="59"/>
      <c r="Y147" s="59"/>
      <c r="Z147" s="59"/>
      <c r="AA147" s="60"/>
      <c r="AB147" s="59"/>
      <c r="AC147" s="59"/>
      <c r="AD147" s="59"/>
      <c r="AE147" s="59"/>
      <c r="AF147" s="59"/>
      <c r="AG147" s="59"/>
      <c r="AH147" s="59"/>
      <c r="AI147" s="59"/>
      <c r="AJ147" s="59"/>
    </row>
    <row r="148" spans="2:36" ht="12.6" customHeight="1" x14ac:dyDescent="0.3">
      <c r="B148" s="60"/>
      <c r="C148" s="59"/>
      <c r="D148" s="60"/>
      <c r="E148" s="59"/>
      <c r="F148" s="59"/>
      <c r="G148" s="60"/>
      <c r="H148" s="60"/>
      <c r="I148" s="59"/>
      <c r="J148" s="60"/>
      <c r="K148" s="59"/>
      <c r="L148" s="59"/>
      <c r="M148" s="59"/>
      <c r="N148" s="96"/>
      <c r="O148" s="93">
        <v>100</v>
      </c>
      <c r="P148" s="98"/>
      <c r="Q148" s="96"/>
      <c r="R148" s="94"/>
      <c r="S148" s="60"/>
      <c r="T148" s="60"/>
      <c r="U148" s="59"/>
      <c r="V148" s="60"/>
      <c r="W148" s="59"/>
      <c r="X148" s="59"/>
      <c r="Y148" s="59"/>
      <c r="Z148" s="59"/>
      <c r="AA148" s="60"/>
      <c r="AB148" s="59"/>
      <c r="AC148" s="59"/>
      <c r="AD148" s="59"/>
      <c r="AE148" s="59"/>
      <c r="AF148" s="59"/>
      <c r="AG148" s="59"/>
      <c r="AH148" s="59"/>
      <c r="AI148" s="59"/>
      <c r="AJ148" s="59"/>
    </row>
    <row r="149" spans="2:36" ht="12.6" customHeight="1" x14ac:dyDescent="0.3">
      <c r="B149" s="60"/>
      <c r="C149" s="59"/>
      <c r="D149" s="60"/>
      <c r="E149" s="59"/>
      <c r="F149" s="59"/>
      <c r="G149" s="60"/>
      <c r="H149" s="60"/>
      <c r="I149" s="59"/>
      <c r="J149" s="60"/>
      <c r="K149" s="59"/>
      <c r="L149" s="59"/>
      <c r="M149" s="59"/>
      <c r="N149" s="71" t="s">
        <v>530</v>
      </c>
      <c r="O149" s="76">
        <v>0</v>
      </c>
      <c r="P149" s="73">
        <f>IF(Q149="x",0,SUMPRODUCT('S-사회'!I147:I151,O149:O153))</f>
        <v>0</v>
      </c>
      <c r="Q149" s="71" t="str">
        <f>IF(SUM('S-사회'!I147:I151)=1,"","x")</f>
        <v>x</v>
      </c>
      <c r="R149" s="75">
        <f>VLOOKUP(N149,$AL$15:$AM$74,2,FALSE)</f>
        <v>1.5793448892512736</v>
      </c>
      <c r="S149" s="60"/>
      <c r="T149" s="60"/>
      <c r="U149" s="59"/>
      <c r="V149" s="60"/>
      <c r="W149" s="59"/>
      <c r="X149" s="59"/>
      <c r="Y149" s="59"/>
      <c r="Z149" s="59"/>
      <c r="AA149" s="60"/>
      <c r="AB149" s="59"/>
      <c r="AC149" s="59"/>
      <c r="AD149" s="59"/>
      <c r="AE149" s="59"/>
      <c r="AF149" s="59"/>
      <c r="AG149" s="59"/>
      <c r="AH149" s="59"/>
      <c r="AI149" s="59"/>
      <c r="AJ149" s="59"/>
    </row>
    <row r="150" spans="2:36" ht="12.6" customHeight="1" x14ac:dyDescent="0.3">
      <c r="B150" s="60"/>
      <c r="C150" s="59"/>
      <c r="D150" s="60"/>
      <c r="E150" s="59"/>
      <c r="F150" s="59"/>
      <c r="G150" s="60"/>
      <c r="H150" s="60"/>
      <c r="I150" s="59"/>
      <c r="J150" s="60"/>
      <c r="K150" s="59"/>
      <c r="L150" s="59"/>
      <c r="M150" s="59"/>
      <c r="N150" s="85"/>
      <c r="O150" s="89">
        <v>25</v>
      </c>
      <c r="P150" s="87"/>
      <c r="Q150" s="85"/>
      <c r="R150" s="88"/>
      <c r="S150" s="60"/>
      <c r="T150" s="60"/>
      <c r="U150" s="59"/>
      <c r="V150" s="60"/>
      <c r="W150" s="59"/>
      <c r="X150" s="59"/>
      <c r="Y150" s="59"/>
      <c r="Z150" s="59"/>
      <c r="AA150" s="60"/>
      <c r="AB150" s="59"/>
      <c r="AC150" s="59"/>
      <c r="AD150" s="59"/>
      <c r="AE150" s="59"/>
      <c r="AF150" s="59"/>
      <c r="AG150" s="59"/>
      <c r="AH150" s="59"/>
      <c r="AI150" s="59"/>
      <c r="AJ150" s="59"/>
    </row>
    <row r="151" spans="2:36" ht="12.6" customHeight="1" x14ac:dyDescent="0.3">
      <c r="B151" s="60"/>
      <c r="C151" s="59"/>
      <c r="D151" s="60"/>
      <c r="E151" s="59"/>
      <c r="F151" s="59"/>
      <c r="G151" s="60"/>
      <c r="H151" s="60"/>
      <c r="I151" s="59"/>
      <c r="J151" s="60"/>
      <c r="K151" s="59"/>
      <c r="L151" s="59"/>
      <c r="M151" s="59"/>
      <c r="N151" s="85"/>
      <c r="O151" s="89">
        <v>50</v>
      </c>
      <c r="P151" s="87"/>
      <c r="Q151" s="85"/>
      <c r="R151" s="88"/>
      <c r="S151" s="60"/>
      <c r="T151" s="60"/>
      <c r="U151" s="59"/>
      <c r="V151" s="60"/>
      <c r="W151" s="59"/>
      <c r="X151" s="59"/>
      <c r="Y151" s="59"/>
      <c r="Z151" s="59"/>
      <c r="AA151" s="60"/>
      <c r="AB151" s="59"/>
      <c r="AC151" s="59"/>
      <c r="AD151" s="59"/>
      <c r="AE151" s="59"/>
      <c r="AF151" s="59"/>
      <c r="AG151" s="59"/>
      <c r="AH151" s="59"/>
      <c r="AI151" s="59"/>
      <c r="AJ151" s="59"/>
    </row>
    <row r="152" spans="2:36" ht="12.6" customHeight="1" x14ac:dyDescent="0.3">
      <c r="B152" s="60"/>
      <c r="C152" s="59"/>
      <c r="D152" s="60"/>
      <c r="E152" s="59"/>
      <c r="F152" s="59"/>
      <c r="G152" s="60"/>
      <c r="H152" s="60"/>
      <c r="I152" s="59"/>
      <c r="J152" s="60"/>
      <c r="K152" s="59"/>
      <c r="L152" s="59"/>
      <c r="M152" s="59"/>
      <c r="N152" s="85"/>
      <c r="O152" s="89">
        <v>75</v>
      </c>
      <c r="P152" s="87"/>
      <c r="Q152" s="85"/>
      <c r="R152" s="88"/>
      <c r="S152" s="60"/>
      <c r="T152" s="60"/>
      <c r="U152" s="59"/>
      <c r="V152" s="60"/>
      <c r="W152" s="59"/>
      <c r="X152" s="59"/>
      <c r="Y152" s="59"/>
      <c r="Z152" s="59"/>
      <c r="AA152" s="60"/>
      <c r="AB152" s="59"/>
      <c r="AC152" s="59"/>
      <c r="AD152" s="59"/>
      <c r="AE152" s="59"/>
      <c r="AF152" s="59"/>
      <c r="AG152" s="59"/>
      <c r="AH152" s="59"/>
      <c r="AI152" s="59"/>
      <c r="AJ152" s="59"/>
    </row>
    <row r="153" spans="2:36" ht="12.6" customHeight="1" x14ac:dyDescent="0.3">
      <c r="B153" s="60"/>
      <c r="C153" s="59"/>
      <c r="D153" s="60"/>
      <c r="E153" s="59"/>
      <c r="F153" s="59"/>
      <c r="G153" s="60"/>
      <c r="H153" s="60"/>
      <c r="I153" s="59"/>
      <c r="J153" s="60"/>
      <c r="K153" s="59"/>
      <c r="L153" s="59"/>
      <c r="M153" s="59"/>
      <c r="N153" s="96"/>
      <c r="O153" s="93">
        <v>100</v>
      </c>
      <c r="P153" s="98"/>
      <c r="Q153" s="96"/>
      <c r="R153" s="94"/>
      <c r="S153" s="60"/>
      <c r="T153" s="60"/>
      <c r="U153" s="59"/>
      <c r="V153" s="60"/>
      <c r="W153" s="59"/>
      <c r="X153" s="59"/>
      <c r="Y153" s="59"/>
      <c r="Z153" s="59"/>
      <c r="AA153" s="60"/>
      <c r="AB153" s="59"/>
      <c r="AC153" s="59"/>
      <c r="AD153" s="59"/>
      <c r="AE153" s="59"/>
      <c r="AF153" s="59"/>
      <c r="AG153" s="59"/>
      <c r="AH153" s="59"/>
      <c r="AI153" s="59"/>
      <c r="AJ153" s="59"/>
    </row>
    <row r="154" spans="2:36" ht="12.6" customHeight="1" x14ac:dyDescent="0.3">
      <c r="B154" s="60"/>
      <c r="C154" s="59"/>
      <c r="D154" s="60"/>
      <c r="E154" s="59"/>
      <c r="F154" s="59"/>
      <c r="G154" s="60"/>
      <c r="H154" s="60"/>
      <c r="I154" s="59"/>
      <c r="J154" s="60"/>
      <c r="K154" s="59"/>
      <c r="L154" s="59"/>
      <c r="M154" s="59"/>
      <c r="N154" s="71" t="s">
        <v>246</v>
      </c>
      <c r="O154" s="76">
        <v>-50</v>
      </c>
      <c r="P154" s="73">
        <f>IF(Q154="x",0,SUMPRODUCT('S-사회'!I152:I155,O154:O157))</f>
        <v>0</v>
      </c>
      <c r="Q154" s="71" t="str">
        <f>IF(SUM('S-사회'!I152:I156)=1,"","x")</f>
        <v>x</v>
      </c>
      <c r="R154" s="75">
        <f>VLOOKUP(N154,$AL$15:$AM$74,2,FALSE)</f>
        <v>1.5506295276285231</v>
      </c>
      <c r="S154" s="60"/>
      <c r="T154" s="60"/>
      <c r="U154" s="59"/>
      <c r="V154" s="60"/>
      <c r="W154" s="59"/>
      <c r="X154" s="59"/>
      <c r="Y154" s="59"/>
      <c r="Z154" s="59"/>
      <c r="AA154" s="60"/>
      <c r="AB154" s="59"/>
      <c r="AC154" s="59"/>
      <c r="AD154" s="59"/>
      <c r="AE154" s="59"/>
      <c r="AF154" s="59"/>
      <c r="AG154" s="59"/>
      <c r="AH154" s="59"/>
      <c r="AI154" s="59"/>
      <c r="AJ154" s="59"/>
    </row>
    <row r="155" spans="2:36" ht="12.6" customHeight="1" x14ac:dyDescent="0.3">
      <c r="B155" s="60"/>
      <c r="C155" s="59"/>
      <c r="D155" s="60"/>
      <c r="E155" s="59"/>
      <c r="F155" s="59"/>
      <c r="G155" s="60"/>
      <c r="H155" s="60"/>
      <c r="I155" s="59"/>
      <c r="J155" s="60"/>
      <c r="K155" s="59"/>
      <c r="L155" s="59"/>
      <c r="M155" s="59"/>
      <c r="N155" s="85"/>
      <c r="O155" s="89">
        <v>-30</v>
      </c>
      <c r="P155" s="87"/>
      <c r="Q155" s="85"/>
      <c r="R155" s="101"/>
      <c r="S155" s="60"/>
      <c r="T155" s="60"/>
      <c r="U155" s="59"/>
      <c r="V155" s="60"/>
      <c r="W155" s="59"/>
      <c r="X155" s="59"/>
      <c r="Y155" s="59"/>
      <c r="Z155" s="59"/>
      <c r="AA155" s="60"/>
      <c r="AB155" s="59"/>
      <c r="AC155" s="59"/>
      <c r="AD155" s="59"/>
      <c r="AE155" s="59"/>
      <c r="AF155" s="59"/>
      <c r="AG155" s="59"/>
      <c r="AH155" s="59"/>
      <c r="AI155" s="59"/>
      <c r="AJ155" s="59"/>
    </row>
    <row r="156" spans="2:36" ht="12.6" customHeight="1" x14ac:dyDescent="0.3">
      <c r="B156" s="60"/>
      <c r="C156" s="59"/>
      <c r="D156" s="60"/>
      <c r="E156" s="59"/>
      <c r="F156" s="59"/>
      <c r="G156" s="60"/>
      <c r="H156" s="60"/>
      <c r="I156" s="59"/>
      <c r="J156" s="60"/>
      <c r="K156" s="59"/>
      <c r="L156" s="59"/>
      <c r="M156" s="59"/>
      <c r="N156" s="85"/>
      <c r="O156" s="89">
        <v>-10</v>
      </c>
      <c r="P156" s="87"/>
      <c r="Q156" s="85"/>
      <c r="R156" s="101"/>
      <c r="S156" s="60"/>
      <c r="T156" s="60"/>
      <c r="U156" s="59"/>
      <c r="V156" s="60"/>
      <c r="W156" s="59"/>
      <c r="X156" s="59"/>
      <c r="Y156" s="59"/>
      <c r="Z156" s="59"/>
      <c r="AA156" s="60"/>
      <c r="AB156" s="59"/>
      <c r="AC156" s="59"/>
      <c r="AD156" s="59"/>
      <c r="AE156" s="59"/>
      <c r="AF156" s="59"/>
      <c r="AG156" s="59"/>
      <c r="AH156" s="59"/>
      <c r="AI156" s="59"/>
      <c r="AJ156" s="59"/>
    </row>
    <row r="157" spans="2:36" ht="12.6" customHeight="1" x14ac:dyDescent="0.3">
      <c r="B157" s="60"/>
      <c r="C157" s="59"/>
      <c r="D157" s="60"/>
      <c r="E157" s="59"/>
      <c r="F157" s="59"/>
      <c r="G157" s="60"/>
      <c r="H157" s="60"/>
      <c r="I157" s="59"/>
      <c r="J157" s="60"/>
      <c r="K157" s="59"/>
      <c r="L157" s="59"/>
      <c r="M157" s="59"/>
      <c r="N157" s="96"/>
      <c r="O157" s="93">
        <v>100</v>
      </c>
      <c r="P157" s="98"/>
      <c r="Q157" s="96"/>
      <c r="R157" s="104"/>
      <c r="S157" s="60"/>
      <c r="T157" s="60"/>
      <c r="U157" s="59"/>
      <c r="V157" s="60"/>
      <c r="W157" s="59"/>
      <c r="X157" s="59"/>
      <c r="Y157" s="59"/>
      <c r="Z157" s="59"/>
      <c r="AA157" s="60"/>
      <c r="AB157" s="59"/>
      <c r="AC157" s="59"/>
      <c r="AD157" s="59"/>
      <c r="AE157" s="59"/>
      <c r="AF157" s="59"/>
      <c r="AG157" s="59"/>
      <c r="AH157" s="59"/>
      <c r="AI157" s="59"/>
      <c r="AJ157" s="59"/>
    </row>
    <row r="158" spans="2:36" ht="12.6" customHeight="1" x14ac:dyDescent="0.3">
      <c r="B158" s="60"/>
      <c r="C158" s="59"/>
      <c r="D158" s="60"/>
      <c r="E158" s="59"/>
      <c r="F158" s="59"/>
      <c r="G158" s="60"/>
      <c r="H158" s="60"/>
      <c r="I158" s="59"/>
      <c r="J158" s="60"/>
      <c r="K158" s="59"/>
      <c r="L158" s="59"/>
      <c r="M158" s="59"/>
      <c r="N158" s="71" t="s">
        <v>531</v>
      </c>
      <c r="O158" s="76">
        <v>0</v>
      </c>
      <c r="P158" s="73">
        <f>IF(Q158="x",0,SUMPRODUCT('S-사회'!I156:I157,O158:O159)+SUMPRODUCT('S-사회'!I158:I160,O160:O162)+SUMPRODUCT('S-사회'!I161:I163,O163:O165))</f>
        <v>0</v>
      </c>
      <c r="Q158" s="71" t="str">
        <f>IF(SUM('S-사회'!I156:I163)=3,"","x")</f>
        <v>x</v>
      </c>
      <c r="R158" s="75">
        <f>VLOOKUP(N158,$AL$15:$AM$74,2,FALSE)</f>
        <v>1.787531261016214</v>
      </c>
      <c r="S158" s="60"/>
      <c r="T158" s="60"/>
      <c r="U158" s="59"/>
      <c r="V158" s="60"/>
      <c r="W158" s="59"/>
      <c r="X158" s="59"/>
      <c r="Y158" s="59"/>
      <c r="Z158" s="59"/>
      <c r="AA158" s="60"/>
      <c r="AB158" s="59"/>
      <c r="AC158" s="59"/>
      <c r="AD158" s="59"/>
      <c r="AE158" s="59"/>
      <c r="AF158" s="59"/>
      <c r="AG158" s="59"/>
      <c r="AH158" s="59"/>
      <c r="AI158" s="59"/>
      <c r="AJ158" s="59"/>
    </row>
    <row r="159" spans="2:36" ht="12.6" customHeight="1" x14ac:dyDescent="0.3">
      <c r="B159" s="60"/>
      <c r="C159" s="59"/>
      <c r="D159" s="60"/>
      <c r="E159" s="59"/>
      <c r="F159" s="59"/>
      <c r="G159" s="60"/>
      <c r="H159" s="60"/>
      <c r="I159" s="59"/>
      <c r="J159" s="60"/>
      <c r="K159" s="59"/>
      <c r="L159" s="59"/>
      <c r="M159" s="59"/>
      <c r="N159" s="85"/>
      <c r="O159" s="93">
        <v>20</v>
      </c>
      <c r="P159" s="98"/>
      <c r="Q159" s="96"/>
      <c r="R159" s="104"/>
      <c r="S159" s="60"/>
      <c r="T159" s="60"/>
      <c r="U159" s="59"/>
      <c r="V159" s="60"/>
      <c r="W159" s="59"/>
      <c r="X159" s="59"/>
      <c r="Y159" s="59"/>
      <c r="Z159" s="59"/>
      <c r="AA159" s="60"/>
      <c r="AB159" s="59"/>
      <c r="AC159" s="59"/>
      <c r="AD159" s="59"/>
      <c r="AE159" s="59"/>
      <c r="AF159" s="59"/>
      <c r="AG159" s="59"/>
      <c r="AH159" s="59"/>
      <c r="AI159" s="59"/>
      <c r="AJ159" s="59"/>
    </row>
    <row r="160" spans="2:36" ht="12.6" customHeight="1" x14ac:dyDescent="0.3">
      <c r="B160" s="60"/>
      <c r="C160" s="59"/>
      <c r="D160" s="60"/>
      <c r="E160" s="59"/>
      <c r="F160" s="59"/>
      <c r="G160" s="60"/>
      <c r="H160" s="60"/>
      <c r="I160" s="59"/>
      <c r="J160" s="60"/>
      <c r="K160" s="59"/>
      <c r="L160" s="59"/>
      <c r="M160" s="59"/>
      <c r="N160" s="85"/>
      <c r="O160" s="76">
        <v>0</v>
      </c>
      <c r="P160" s="73"/>
      <c r="Q160" s="71"/>
      <c r="R160" s="75"/>
      <c r="S160" s="60"/>
      <c r="T160" s="60"/>
      <c r="U160" s="59"/>
      <c r="V160" s="60"/>
      <c r="W160" s="59"/>
      <c r="X160" s="59"/>
      <c r="Y160" s="59"/>
      <c r="Z160" s="59"/>
      <c r="AA160" s="60"/>
      <c r="AB160" s="59"/>
      <c r="AC160" s="59"/>
      <c r="AD160" s="59"/>
      <c r="AE160" s="59"/>
      <c r="AF160" s="59"/>
      <c r="AG160" s="59"/>
      <c r="AH160" s="59"/>
      <c r="AI160" s="59"/>
      <c r="AJ160" s="59"/>
    </row>
    <row r="161" spans="2:36" ht="12.6" customHeight="1" x14ac:dyDescent="0.3">
      <c r="B161" s="60"/>
      <c r="C161" s="59"/>
      <c r="D161" s="60"/>
      <c r="E161" s="59"/>
      <c r="F161" s="59"/>
      <c r="G161" s="60"/>
      <c r="H161" s="60"/>
      <c r="I161" s="59"/>
      <c r="J161" s="60"/>
      <c r="K161" s="59"/>
      <c r="L161" s="59"/>
      <c r="M161" s="59"/>
      <c r="N161" s="85"/>
      <c r="O161" s="89">
        <v>20</v>
      </c>
      <c r="P161" s="87"/>
      <c r="Q161" s="85"/>
      <c r="R161" s="101"/>
      <c r="S161" s="60"/>
      <c r="T161" s="60"/>
      <c r="U161" s="59"/>
      <c r="V161" s="60"/>
      <c r="W161" s="59"/>
      <c r="X161" s="59"/>
      <c r="Y161" s="59"/>
      <c r="Z161" s="59"/>
      <c r="AA161" s="60"/>
      <c r="AB161" s="59"/>
      <c r="AC161" s="59"/>
      <c r="AD161" s="59"/>
      <c r="AE161" s="59"/>
      <c r="AF161" s="59"/>
      <c r="AG161" s="59"/>
      <c r="AH161" s="59"/>
      <c r="AI161" s="59"/>
      <c r="AJ161" s="59"/>
    </row>
    <row r="162" spans="2:36" ht="12.6" customHeight="1" x14ac:dyDescent="0.3">
      <c r="B162" s="60"/>
      <c r="C162" s="59"/>
      <c r="D162" s="60"/>
      <c r="E162" s="59"/>
      <c r="F162" s="59"/>
      <c r="G162" s="60"/>
      <c r="H162" s="60"/>
      <c r="I162" s="59"/>
      <c r="J162" s="60"/>
      <c r="K162" s="59"/>
      <c r="L162" s="59"/>
      <c r="M162" s="59"/>
      <c r="N162" s="85"/>
      <c r="O162" s="93">
        <v>40</v>
      </c>
      <c r="P162" s="98"/>
      <c r="Q162" s="96"/>
      <c r="R162" s="104"/>
      <c r="S162" s="60"/>
      <c r="T162" s="60"/>
      <c r="U162" s="59"/>
      <c r="V162" s="60"/>
      <c r="W162" s="59"/>
      <c r="X162" s="59"/>
      <c r="Y162" s="59"/>
      <c r="Z162" s="59"/>
      <c r="AA162" s="60"/>
      <c r="AB162" s="59"/>
      <c r="AC162" s="59"/>
      <c r="AD162" s="59"/>
      <c r="AE162" s="59"/>
      <c r="AF162" s="59"/>
      <c r="AG162" s="59"/>
      <c r="AH162" s="59"/>
      <c r="AI162" s="59"/>
      <c r="AJ162" s="59"/>
    </row>
    <row r="163" spans="2:36" ht="12.6" customHeight="1" x14ac:dyDescent="0.3">
      <c r="B163" s="60"/>
      <c r="C163" s="59"/>
      <c r="D163" s="60"/>
      <c r="E163" s="59"/>
      <c r="F163" s="59"/>
      <c r="G163" s="60"/>
      <c r="H163" s="60"/>
      <c r="I163" s="59"/>
      <c r="J163" s="60"/>
      <c r="K163" s="59"/>
      <c r="L163" s="59"/>
      <c r="M163" s="59"/>
      <c r="N163" s="85"/>
      <c r="O163" s="76">
        <v>0</v>
      </c>
      <c r="P163" s="73"/>
      <c r="Q163" s="71"/>
      <c r="R163" s="75"/>
      <c r="S163" s="60"/>
      <c r="T163" s="60"/>
      <c r="U163" s="59"/>
      <c r="V163" s="60"/>
      <c r="W163" s="59"/>
      <c r="X163" s="59"/>
      <c r="Y163" s="59"/>
      <c r="Z163" s="59"/>
      <c r="AA163" s="60"/>
      <c r="AB163" s="59"/>
      <c r="AC163" s="59"/>
      <c r="AD163" s="59"/>
      <c r="AE163" s="59"/>
      <c r="AF163" s="59"/>
      <c r="AG163" s="59"/>
      <c r="AH163" s="59"/>
      <c r="AI163" s="59"/>
      <c r="AJ163" s="59"/>
    </row>
    <row r="164" spans="2:36" ht="12.6" customHeight="1" x14ac:dyDescent="0.3">
      <c r="B164" s="60"/>
      <c r="C164" s="59"/>
      <c r="D164" s="60"/>
      <c r="E164" s="59"/>
      <c r="F164" s="59"/>
      <c r="G164" s="60"/>
      <c r="H164" s="60"/>
      <c r="I164" s="59"/>
      <c r="J164" s="60"/>
      <c r="K164" s="59"/>
      <c r="L164" s="59"/>
      <c r="M164" s="59"/>
      <c r="N164" s="85"/>
      <c r="O164" s="89">
        <v>20</v>
      </c>
      <c r="P164" s="87"/>
      <c r="Q164" s="85"/>
      <c r="R164" s="101"/>
      <c r="S164" s="60"/>
      <c r="T164" s="60"/>
      <c r="U164" s="59"/>
      <c r="V164" s="60"/>
      <c r="W164" s="59"/>
      <c r="X164" s="59"/>
      <c r="Y164" s="59"/>
      <c r="Z164" s="59"/>
      <c r="AA164" s="60"/>
      <c r="AB164" s="59"/>
      <c r="AC164" s="59"/>
      <c r="AD164" s="59"/>
      <c r="AE164" s="59"/>
      <c r="AF164" s="59"/>
      <c r="AG164" s="59"/>
      <c r="AH164" s="59"/>
      <c r="AI164" s="59"/>
      <c r="AJ164" s="59"/>
    </row>
    <row r="165" spans="2:36" ht="12.6" customHeight="1" x14ac:dyDescent="0.3">
      <c r="B165" s="60"/>
      <c r="C165" s="59"/>
      <c r="D165" s="60"/>
      <c r="E165" s="59"/>
      <c r="F165" s="59"/>
      <c r="G165" s="60"/>
      <c r="H165" s="60"/>
      <c r="I165" s="59"/>
      <c r="J165" s="60"/>
      <c r="K165" s="59"/>
      <c r="L165" s="59"/>
      <c r="M165" s="59"/>
      <c r="N165" s="96"/>
      <c r="O165" s="93">
        <v>40</v>
      </c>
      <c r="P165" s="98"/>
      <c r="Q165" s="96"/>
      <c r="R165" s="104"/>
      <c r="S165" s="60"/>
      <c r="T165" s="60"/>
      <c r="U165" s="59"/>
      <c r="V165" s="60"/>
      <c r="W165" s="59"/>
      <c r="X165" s="59"/>
      <c r="Y165" s="59"/>
      <c r="Z165" s="59"/>
      <c r="AA165" s="60"/>
      <c r="AB165" s="59"/>
      <c r="AC165" s="59"/>
      <c r="AD165" s="59"/>
      <c r="AE165" s="59"/>
      <c r="AF165" s="59"/>
      <c r="AG165" s="59"/>
      <c r="AH165" s="59"/>
      <c r="AI165" s="59"/>
      <c r="AJ165" s="59"/>
    </row>
    <row r="166" spans="2:36" ht="12.6" customHeight="1" x14ac:dyDescent="0.3">
      <c r="B166" s="60"/>
      <c r="C166" s="59"/>
      <c r="D166" s="60"/>
      <c r="E166" s="59"/>
      <c r="F166" s="59"/>
      <c r="G166" s="60"/>
      <c r="H166" s="60"/>
      <c r="I166" s="59"/>
      <c r="J166" s="60"/>
      <c r="K166" s="59"/>
      <c r="L166" s="59"/>
      <c r="M166" s="59"/>
      <c r="N166" s="71" t="s">
        <v>532</v>
      </c>
      <c r="O166" s="76">
        <v>0</v>
      </c>
      <c r="P166" s="73">
        <f>IF(Q166="x",0,SUMPRODUCT('S-사회'!I164:I168,O166:O170))</f>
        <v>0</v>
      </c>
      <c r="Q166" s="71" t="str">
        <f>IF(SUM('S-사회'!I164:I168)=1,"","x")</f>
        <v>x</v>
      </c>
      <c r="R166" s="75">
        <f>VLOOKUP(N166,$AL$15:$AM$74,2,FALSE)</f>
        <v>1.4860199639773344</v>
      </c>
      <c r="S166" s="60"/>
      <c r="T166" s="60"/>
      <c r="U166" s="59"/>
      <c r="V166" s="60"/>
      <c r="W166" s="59"/>
      <c r="X166" s="59"/>
      <c r="Y166" s="59"/>
      <c r="Z166" s="59"/>
      <c r="AA166" s="60"/>
      <c r="AB166" s="59"/>
      <c r="AC166" s="59"/>
      <c r="AD166" s="59"/>
      <c r="AE166" s="59"/>
      <c r="AF166" s="59"/>
      <c r="AG166" s="59"/>
      <c r="AH166" s="59"/>
      <c r="AI166" s="59"/>
      <c r="AJ166" s="59"/>
    </row>
    <row r="167" spans="2:36" ht="12.6" customHeight="1" x14ac:dyDescent="0.3">
      <c r="B167" s="60"/>
      <c r="C167" s="59"/>
      <c r="D167" s="60"/>
      <c r="E167" s="59"/>
      <c r="F167" s="59"/>
      <c r="G167" s="60"/>
      <c r="H167" s="60"/>
      <c r="I167" s="59"/>
      <c r="J167" s="60"/>
      <c r="K167" s="59"/>
      <c r="L167" s="59"/>
      <c r="M167" s="59"/>
      <c r="N167" s="85"/>
      <c r="O167" s="89">
        <v>25</v>
      </c>
      <c r="P167" s="87"/>
      <c r="Q167" s="85"/>
      <c r="R167" s="88"/>
      <c r="S167" s="60"/>
      <c r="T167" s="60"/>
      <c r="U167" s="59"/>
      <c r="V167" s="60"/>
      <c r="W167" s="59"/>
      <c r="X167" s="59"/>
      <c r="Y167" s="59"/>
      <c r="Z167" s="59"/>
      <c r="AA167" s="60"/>
      <c r="AB167" s="59"/>
      <c r="AC167" s="59"/>
      <c r="AD167" s="59"/>
      <c r="AE167" s="59"/>
      <c r="AF167" s="59"/>
      <c r="AG167" s="59"/>
      <c r="AH167" s="59"/>
      <c r="AI167" s="59"/>
      <c r="AJ167" s="59"/>
    </row>
    <row r="168" spans="2:36" ht="12.6" customHeight="1" x14ac:dyDescent="0.3">
      <c r="B168" s="60"/>
      <c r="C168" s="59"/>
      <c r="D168" s="60"/>
      <c r="E168" s="59"/>
      <c r="F168" s="59"/>
      <c r="G168" s="60"/>
      <c r="H168" s="60"/>
      <c r="I168" s="59"/>
      <c r="J168" s="60"/>
      <c r="K168" s="59"/>
      <c r="L168" s="59"/>
      <c r="M168" s="59"/>
      <c r="N168" s="85"/>
      <c r="O168" s="89">
        <v>50</v>
      </c>
      <c r="P168" s="87"/>
      <c r="Q168" s="85"/>
      <c r="R168" s="88"/>
      <c r="S168" s="60"/>
      <c r="T168" s="60"/>
      <c r="U168" s="59"/>
      <c r="V168" s="60"/>
      <c r="W168" s="59"/>
      <c r="X168" s="59"/>
      <c r="Y168" s="59"/>
      <c r="Z168" s="59"/>
      <c r="AA168" s="60"/>
      <c r="AB168" s="59"/>
      <c r="AC168" s="59"/>
      <c r="AD168" s="59"/>
      <c r="AE168" s="59"/>
      <c r="AF168" s="59"/>
      <c r="AG168" s="59"/>
      <c r="AH168" s="59"/>
      <c r="AI168" s="59"/>
      <c r="AJ168" s="59"/>
    </row>
    <row r="169" spans="2:36" ht="12.6" customHeight="1" x14ac:dyDescent="0.3">
      <c r="B169" s="60"/>
      <c r="C169" s="59"/>
      <c r="D169" s="60"/>
      <c r="E169" s="59"/>
      <c r="F169" s="59"/>
      <c r="G169" s="60"/>
      <c r="H169" s="60"/>
      <c r="I169" s="59"/>
      <c r="J169" s="60"/>
      <c r="K169" s="59"/>
      <c r="L169" s="59"/>
      <c r="M169" s="59"/>
      <c r="N169" s="85"/>
      <c r="O169" s="89">
        <v>75</v>
      </c>
      <c r="P169" s="87"/>
      <c r="Q169" s="85"/>
      <c r="R169" s="88"/>
      <c r="S169" s="60"/>
      <c r="T169" s="60"/>
      <c r="U169" s="59"/>
      <c r="V169" s="60"/>
      <c r="W169" s="59"/>
      <c r="X169" s="59"/>
      <c r="Y169" s="59"/>
      <c r="Z169" s="59"/>
      <c r="AA169" s="60"/>
      <c r="AB169" s="59"/>
      <c r="AC169" s="59"/>
      <c r="AD169" s="59"/>
      <c r="AE169" s="59"/>
      <c r="AF169" s="59"/>
      <c r="AG169" s="59"/>
      <c r="AH169" s="59"/>
      <c r="AI169" s="59"/>
      <c r="AJ169" s="59"/>
    </row>
    <row r="170" spans="2:36" ht="12.6" customHeight="1" x14ac:dyDescent="0.3">
      <c r="B170" s="60"/>
      <c r="C170" s="59"/>
      <c r="D170" s="60"/>
      <c r="E170" s="59"/>
      <c r="F170" s="59"/>
      <c r="G170" s="60"/>
      <c r="H170" s="60"/>
      <c r="I170" s="59"/>
      <c r="J170" s="60"/>
      <c r="K170" s="59"/>
      <c r="L170" s="59"/>
      <c r="M170" s="59"/>
      <c r="N170" s="96"/>
      <c r="O170" s="93">
        <v>100</v>
      </c>
      <c r="P170" s="98"/>
      <c r="Q170" s="96"/>
      <c r="R170" s="94"/>
      <c r="S170" s="60"/>
      <c r="T170" s="60"/>
      <c r="U170" s="59"/>
      <c r="V170" s="60"/>
      <c r="W170" s="59"/>
      <c r="X170" s="59"/>
      <c r="Y170" s="59"/>
      <c r="Z170" s="59"/>
      <c r="AA170" s="60"/>
      <c r="AB170" s="59"/>
      <c r="AC170" s="59"/>
      <c r="AD170" s="59"/>
      <c r="AE170" s="59"/>
      <c r="AF170" s="59"/>
      <c r="AG170" s="59"/>
      <c r="AH170" s="59"/>
      <c r="AI170" s="59"/>
      <c r="AJ170" s="59"/>
    </row>
    <row r="171" spans="2:36" ht="12.6" customHeight="1" x14ac:dyDescent="0.3">
      <c r="O171" s="57"/>
      <c r="S171" s="110"/>
    </row>
  </sheetData>
  <sheetProtection algorithmName="SHA-512" hashValue="QHCdSPuRHGcFLXDtrsTmC4KJLLPfxHKsy5EkooG9eapSTCgzRdNCXIenLNkAXO/vFE6iimiWVf/CoNSTsuYK1g==" saltValue="TYi5HIg9ronYy2226rUTyA==" spinCount="100000" sheet="1" selectLockedCells="1"/>
  <sortState xmlns:xlrd2="http://schemas.microsoft.com/office/spreadsheetml/2017/richdata2" ref="AH7:AJ13">
    <sortCondition ref="AH7:AH13"/>
  </sortState>
  <mergeCells count="6">
    <mergeCell ref="BQ15:BQ16"/>
    <mergeCell ref="BL15:BL16"/>
    <mergeCell ref="BM15:BM16"/>
    <mergeCell ref="BN15:BN16"/>
    <mergeCell ref="BO15:BO16"/>
    <mergeCell ref="BP15:BP16"/>
  </mergeCells>
  <phoneticPr fontId="6" type="noConversion"/>
  <pageMargins left="0.74805557727813721" right="0.74805557727813721" top="0.98430556058883667" bottom="0.98430556058883667" header="0.51138889789581299" footer="0.51138889789581299"/>
  <pageSetup paperSize="9" fitToWidth="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76fc8de-5831-4ab9-b859-e605719cd34b">
      <Terms xmlns="http://schemas.microsoft.com/office/infopath/2007/PartnerControls"/>
    </lcf76f155ced4ddcb4097134ff3c332f>
    <TaxCatchAll xmlns="8895c747-05ae-4b64-b7f8-92d4ca2e78c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문서" ma:contentTypeID="0x0101006415C6A1B9091C40894544C0ED549AB8" ma:contentTypeVersion="13" ma:contentTypeDescription="새 문서를 만듭니다." ma:contentTypeScope="" ma:versionID="128cecaf8b27d4a22da6f9c9bcc453de">
  <xsd:schema xmlns:xsd="http://www.w3.org/2001/XMLSchema" xmlns:xs="http://www.w3.org/2001/XMLSchema" xmlns:p="http://schemas.microsoft.com/office/2006/metadata/properties" xmlns:ns2="976fc8de-5831-4ab9-b859-e605719cd34b" xmlns:ns3="8895c747-05ae-4b64-b7f8-92d4ca2e78ce" targetNamespace="http://schemas.microsoft.com/office/2006/metadata/properties" ma:root="true" ma:fieldsID="6c1cd155034de76d6ca3cc96d61553b8" ns2:_="" ns3:_="">
    <xsd:import namespace="976fc8de-5831-4ab9-b859-e605719cd34b"/>
    <xsd:import namespace="8895c747-05ae-4b64-b7f8-92d4ca2e78c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76fc8de-5831-4ab9-b859-e605719cd34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이미지 태그" ma:readOnly="false" ma:fieldId="{5cf76f15-5ced-4ddc-b409-7134ff3c332f}" ma:taxonomyMulti="true" ma:sspId="0c8438c1-29c9-4759-b412-071e4a269664"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895c747-05ae-4b64-b7f8-92d4ca2e78c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c644050-b4cc-4a91-bb19-58343a31b7cf}" ma:internalName="TaxCatchAll" ma:showField="CatchAllData" ma:web="8895c747-05ae-4b64-b7f8-92d4ca2e78c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D9F4B71-C59D-47A0-8474-920280F89AB2}">
  <ds:schemaRefs>
    <ds:schemaRef ds:uri="http://schemas.microsoft.com/office/2006/metadata/properties"/>
    <ds:schemaRef ds:uri="http://schemas.microsoft.com/office/infopath/2007/PartnerControls"/>
    <ds:schemaRef ds:uri="976fc8de-5831-4ab9-b859-e605719cd34b"/>
    <ds:schemaRef ds:uri="8895c747-05ae-4b64-b7f8-92d4ca2e78ce"/>
  </ds:schemaRefs>
</ds:datastoreItem>
</file>

<file path=customXml/itemProps2.xml><?xml version="1.0" encoding="utf-8"?>
<ds:datastoreItem xmlns:ds="http://schemas.openxmlformats.org/officeDocument/2006/customXml" ds:itemID="{6768A81B-2442-4846-9DF9-1C09CCCD3A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76fc8de-5831-4ab9-b859-e605719cd34b"/>
    <ds:schemaRef ds:uri="8895c747-05ae-4b64-b7f8-92d4ca2e78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A8F5AA-99B9-4C4D-BF49-1DCB6716639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2251</TotalTime>
  <Application>Microsoft Excel</Application>
  <DocSecurity>0</DocSecurity>
  <ScaleCrop>false</ScaleCrop>
  <HeadingPairs>
    <vt:vector size="2" baseType="variant">
      <vt:variant>
        <vt:lpstr>워크시트</vt:lpstr>
      </vt:variant>
      <vt:variant>
        <vt:i4>7</vt:i4>
      </vt:variant>
    </vt:vector>
  </HeadingPairs>
  <TitlesOfParts>
    <vt:vector size="7" baseType="lpstr">
      <vt:lpstr>사용설명서</vt:lpstr>
      <vt:lpstr>종합-평가</vt:lpstr>
      <vt:lpstr>P-공시</vt:lpstr>
      <vt:lpstr>E-환경</vt:lpstr>
      <vt:lpstr>S-사회</vt:lpstr>
      <vt:lpstr>G-지배구조</vt:lpstr>
      <vt:lpstr>참고</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kkw84</dc:creator>
  <cp:lastModifiedBy>김대환</cp:lastModifiedBy>
  <cp:revision>123</cp:revision>
  <cp:lastPrinted>2024-11-27T13:51:24Z</cp:lastPrinted>
  <dcterms:created xsi:type="dcterms:W3CDTF">2024-11-08T12:13:56Z</dcterms:created>
  <dcterms:modified xsi:type="dcterms:W3CDTF">2025-08-25T08:15:57Z</dcterms:modified>
  <cp:version>1100.0100.01</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0x0101006415C6A1B9091C40894544C0ED549AB8</vt:lpwstr>
  </property>
</Properties>
</file>